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345" windowWidth="6360" windowHeight="3810" tabRatio="536" activeTab="1"/>
  </bookViews>
  <sheets>
    <sheet name="Caveat" sheetId="1" r:id="rId1"/>
    <sheet name="Trip Generation" sheetId="2" r:id="rId2"/>
  </sheets>
  <definedNames>
    <definedName name="DATABASE">'Trip Generation'!$B$2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<sst xmlns="http://schemas.openxmlformats.org/spreadsheetml/2006/main" count="841" uniqueCount="245">
  <si>
    <t>Caveat</t>
  </si>
  <si>
    <t>This is not to be considered an endorsement of this worksheet by the Florida Department of Transportation.</t>
  </si>
  <si>
    <t>Gary Sokolow</t>
  </si>
  <si>
    <t>Florida DOT - Systems Planning</t>
  </si>
  <si>
    <t>605 Suwannee St. - Mail Station # 19</t>
  </si>
  <si>
    <t>Tallahassee, Florida 32399</t>
  </si>
  <si>
    <t>gary.sokolow@dot.state.fl.us</t>
  </si>
  <si>
    <t>Units</t>
  </si>
  <si>
    <t>PM In</t>
  </si>
  <si>
    <t>PM Out</t>
  </si>
  <si>
    <t xml:space="preserve">   Notes</t>
  </si>
  <si>
    <t>Truck Terminal    030</t>
  </si>
  <si>
    <t>Acres</t>
  </si>
  <si>
    <t>Caution- Only 3 Studies</t>
  </si>
  <si>
    <t>Park&amp;Ride w/ Bus Service 090</t>
  </si>
  <si>
    <t>NA</t>
  </si>
  <si>
    <t>Parking Space</t>
  </si>
  <si>
    <t>General Light Industrial   110</t>
  </si>
  <si>
    <t>General Heavy Industrial 120</t>
  </si>
  <si>
    <t>Caution-Only 3 Studies.</t>
  </si>
  <si>
    <t>Industrial Park 130</t>
  </si>
  <si>
    <t>Warehousing 150</t>
  </si>
  <si>
    <t>Mini Warehouse    151</t>
  </si>
  <si>
    <t>Single Family Homes    210</t>
  </si>
  <si>
    <t>DU</t>
  </si>
  <si>
    <t>Occ.DU</t>
  </si>
  <si>
    <t>Rental Townhouse 224</t>
  </si>
  <si>
    <t>Caution- Only 1 Study.</t>
  </si>
  <si>
    <t>Resd. Condo/Townhouse 230</t>
  </si>
  <si>
    <t>Low Rise Resd. Condo 231</t>
  </si>
  <si>
    <t>High Rise Resd. Condo 232</t>
  </si>
  <si>
    <t xml:space="preserve">DU </t>
  </si>
  <si>
    <t>Luxury Condo/Townhouse 233</t>
  </si>
  <si>
    <t>Occ. DU</t>
  </si>
  <si>
    <t>Mobile Home Park   240</t>
  </si>
  <si>
    <t>Retirement Community      250</t>
  </si>
  <si>
    <t>Caution- Only 1 Study</t>
  </si>
  <si>
    <t>All Suites Hotel        311</t>
  </si>
  <si>
    <t>Occ.Room</t>
  </si>
  <si>
    <t>Caution- Only 4 Studies</t>
  </si>
  <si>
    <t>Motel        320</t>
  </si>
  <si>
    <t>Marina       420</t>
  </si>
  <si>
    <t>Berths</t>
  </si>
  <si>
    <t>Caution- Only 2 Studies</t>
  </si>
  <si>
    <t>Church     560</t>
  </si>
  <si>
    <t>For Weekday</t>
  </si>
  <si>
    <t>Daycare Center     565</t>
  </si>
  <si>
    <t>General Office      710</t>
  </si>
  <si>
    <t>Medical Dental Office   720</t>
  </si>
  <si>
    <t>Building Materials/Lumber   812</t>
  </si>
  <si>
    <t>Hardware/Paint Store    816</t>
  </si>
  <si>
    <t>Nursery (Garden Center)    817</t>
  </si>
  <si>
    <t>Low Turnover - More than 1 hour</t>
  </si>
  <si>
    <t>Big variation on Daily</t>
  </si>
  <si>
    <t>Only 2 studies</t>
  </si>
  <si>
    <t>Fuel. Position</t>
  </si>
  <si>
    <t>Daily Rate from 4th Edition ITE</t>
  </si>
  <si>
    <t>Fuel Position</t>
  </si>
  <si>
    <t>Have auto repair and service</t>
  </si>
  <si>
    <t>Tire Store  848</t>
  </si>
  <si>
    <t>Service Bays</t>
  </si>
  <si>
    <t>Supermarket   850</t>
  </si>
  <si>
    <t>Daily based on small number of  studies (Caution)</t>
  </si>
  <si>
    <t>Convenien. Mkt. (Open 24 hrs)  851</t>
  </si>
  <si>
    <t>Convenien. Mkt. (Open 16 Hrs) 852</t>
  </si>
  <si>
    <t>Convenien. Mkt w/ Gas Pumps 853</t>
  </si>
  <si>
    <t>Average size = 3,000 sqft</t>
  </si>
  <si>
    <t>Similar to "Sams" or "Pace"</t>
  </si>
  <si>
    <t>Furniture Store   890</t>
  </si>
  <si>
    <t>Walk-in Bank    911</t>
  </si>
  <si>
    <t>Drive-in Bank   912</t>
  </si>
  <si>
    <t>Parking Spaces</t>
  </si>
  <si>
    <t>Elderly Housing-Detached 251</t>
  </si>
  <si>
    <t>Recreational Homes 260</t>
  </si>
  <si>
    <t>Residential PUD 270</t>
  </si>
  <si>
    <t>Hotel 310</t>
  </si>
  <si>
    <t>Occ. Room</t>
  </si>
  <si>
    <t>Business Hotel 312</t>
  </si>
  <si>
    <t>Caution-Only 4 Studies</t>
  </si>
  <si>
    <t>Daily Rate for Saturday.</t>
  </si>
  <si>
    <t>Resort Hotel 330</t>
  </si>
  <si>
    <t>City Park 411</t>
  </si>
  <si>
    <t>County Park  412</t>
  </si>
  <si>
    <t>State Park  413</t>
  </si>
  <si>
    <t>Water Slide Park  414</t>
  </si>
  <si>
    <t>Beach Park  415</t>
  </si>
  <si>
    <t>Caution-Only 1 Study.</t>
  </si>
  <si>
    <t>Campground/RV Park  416</t>
  </si>
  <si>
    <t>Regional Park  417</t>
  </si>
  <si>
    <t>National Monument  418</t>
  </si>
  <si>
    <t>Caution- Only 2 Studies.</t>
  </si>
  <si>
    <t>Golf Course  430</t>
  </si>
  <si>
    <t>Golf Driving Range  432</t>
  </si>
  <si>
    <t>Tees</t>
  </si>
  <si>
    <t>Multipurpose Rec. Facility  435</t>
  </si>
  <si>
    <t>Movie Theater w/o matinee  443</t>
  </si>
  <si>
    <t>Movie Theater w/ matinee  444</t>
  </si>
  <si>
    <t>Horse Track  452</t>
  </si>
  <si>
    <t>Arena  460</t>
  </si>
  <si>
    <t>Ice Rink  465</t>
  </si>
  <si>
    <t>Seats</t>
  </si>
  <si>
    <t>Amusement Park 480</t>
  </si>
  <si>
    <t>Courts</t>
  </si>
  <si>
    <t>Bowling Alley  494</t>
  </si>
  <si>
    <t>Recreational Com. Center 495</t>
  </si>
  <si>
    <t>Caution- 1 study.</t>
  </si>
  <si>
    <t>Military Base  501</t>
  </si>
  <si>
    <t>Employees</t>
  </si>
  <si>
    <t>Elementary School  520</t>
  </si>
  <si>
    <t>Students</t>
  </si>
  <si>
    <t>Caution- Only 2 studies.</t>
  </si>
  <si>
    <t>Middle/ JR. High School  522</t>
  </si>
  <si>
    <t>Junior/ Comm. College  540</t>
  </si>
  <si>
    <t>University/College  550</t>
  </si>
  <si>
    <t>Synagogue  561</t>
  </si>
  <si>
    <t>Cemetery  566</t>
  </si>
  <si>
    <t>Prison  571</t>
  </si>
  <si>
    <t>Library  590</t>
  </si>
  <si>
    <t>Members</t>
  </si>
  <si>
    <t>Nursing Home  620</t>
  </si>
  <si>
    <t>Beds</t>
  </si>
  <si>
    <t>Clinic  630</t>
  </si>
  <si>
    <t>Single Tenant Office Bldg  715</t>
  </si>
  <si>
    <t>Government Office Building 730</t>
  </si>
  <si>
    <t>State Motor Vehicles Dept.  731</t>
  </si>
  <si>
    <t>US Post Office  732</t>
  </si>
  <si>
    <t>Gov. Office Complex  733</t>
  </si>
  <si>
    <t>R&amp;D Center  760</t>
  </si>
  <si>
    <t>Nursery (Wholesale)  818</t>
  </si>
  <si>
    <t>Factory Outlet Center  823</t>
  </si>
  <si>
    <t>Daily Trips for Saturday.  Caution- Only 1 Study.</t>
  </si>
  <si>
    <t xml:space="preserve">New Car Sales 841 </t>
  </si>
  <si>
    <t>Automobile Parts Sales 843</t>
  </si>
  <si>
    <t>Stalls</t>
  </si>
  <si>
    <t>Wholesale Tire Store 849</t>
  </si>
  <si>
    <t>Discount Supermarket  854</t>
  </si>
  <si>
    <t>Wholesale Market  860</t>
  </si>
  <si>
    <t>Home Improvement Store  862</t>
  </si>
  <si>
    <t>Electronics Superstore  863</t>
  </si>
  <si>
    <t>Toy/Children's Superstore 864</t>
  </si>
  <si>
    <t>Peak Hour is for Saturday.</t>
  </si>
  <si>
    <t>Drugstore w/o Drive-Thru 880</t>
  </si>
  <si>
    <t>Drugstore w/ Drive-Thru 881</t>
  </si>
  <si>
    <t>Video Arcade  895</t>
  </si>
  <si>
    <t xml:space="preserve">Video Rental Store 896 </t>
  </si>
  <si>
    <t>High School  530</t>
  </si>
  <si>
    <t>Hospital 610</t>
  </si>
  <si>
    <t>Corporate Headquarters  714</t>
  </si>
  <si>
    <t>Manufacturing 140</t>
  </si>
  <si>
    <t>Commercial Airport 021</t>
  </si>
  <si>
    <t>Avg Flights/Day</t>
  </si>
  <si>
    <t>Com. Flights/Day</t>
  </si>
  <si>
    <t>General Aviation Airport 022</t>
  </si>
  <si>
    <t>Avg. Flights/Day</t>
  </si>
  <si>
    <t>Based Aircraft</t>
  </si>
  <si>
    <t>Occ. Spaces</t>
  </si>
  <si>
    <t>Storage Units</t>
  </si>
  <si>
    <t>High-Cube Warehouse 152</t>
  </si>
  <si>
    <t>Employess</t>
  </si>
  <si>
    <t>Utilities 170</t>
  </si>
  <si>
    <t>Apartment     220</t>
  </si>
  <si>
    <t>Persons</t>
  </si>
  <si>
    <t>Vehicles</t>
  </si>
  <si>
    <t>Mid-Rise Apartment 223</t>
  </si>
  <si>
    <t>High Rise Apartment 222</t>
  </si>
  <si>
    <t>Low Rise Apartment 221</t>
  </si>
  <si>
    <t>Rooms</t>
  </si>
  <si>
    <t>Picinic Sites</t>
  </si>
  <si>
    <t>Picnic Sites</t>
  </si>
  <si>
    <t>Peak Hour is PM Peak Hour.</t>
  </si>
  <si>
    <t>Please Note:</t>
  </si>
  <si>
    <t>IT IS THE RESPONSIBILITY OF THE USER TO VERIFY ACCURACY OF THE VALUES GENERATED BY THIS SPREADSHEET!</t>
  </si>
  <si>
    <t>Holes</t>
  </si>
  <si>
    <t>Minature Golf Course 431</t>
  </si>
  <si>
    <t>Live Theater 441</t>
  </si>
  <si>
    <t>Movie Screens</t>
  </si>
  <si>
    <t>Dog Track 454</t>
  </si>
  <si>
    <t>Attendees</t>
  </si>
  <si>
    <t>Casino/Video Lottery Establishment 473</t>
  </si>
  <si>
    <t>Zoo 481</t>
  </si>
  <si>
    <t>Peak Hour is PM Peak Hour.  Caution- Only 1 Study.</t>
  </si>
  <si>
    <t>Peak Hour is PM Peak Hour. Caution- Only 1 Study.</t>
  </si>
  <si>
    <t>Free-Standing Discount Store 815</t>
  </si>
  <si>
    <t>Daily Trips for Saturday.</t>
  </si>
  <si>
    <t>Drive-in Windows</t>
  </si>
  <si>
    <t>Trip Generation Rates from the 8th Edition ITE Trip Generation Report</t>
  </si>
  <si>
    <t>Elderly Housing- Attached 252</t>
  </si>
  <si>
    <t>Congregate Care Facility 253</t>
  </si>
  <si>
    <t>Tennis Courts  490</t>
  </si>
  <si>
    <t>Racquet Club  491</t>
  </si>
  <si>
    <t>Health Club     492</t>
  </si>
  <si>
    <t>Private School (K-12)  536</t>
  </si>
  <si>
    <t>Quality Restaurant    931</t>
  </si>
  <si>
    <t>High Turnover/Sit Down Rest 932</t>
  </si>
  <si>
    <t>Fast Food w/o Drive Thru  933</t>
  </si>
  <si>
    <t>Drive Thru Only  935</t>
  </si>
  <si>
    <t>Drinking Place  925</t>
  </si>
  <si>
    <t>Quick Lube Shop  941</t>
  </si>
  <si>
    <t>Automobile Care Center  942</t>
  </si>
  <si>
    <t>Gasoline/Service Station    944</t>
  </si>
  <si>
    <t>Serv.Station w/ Conven.Mkt  945</t>
  </si>
  <si>
    <t>Serv.Stat.w/Conv.Mkt.&amp;Carwash 946</t>
  </si>
  <si>
    <t>Self-Service Carwash 947</t>
  </si>
  <si>
    <t>Discount Club   857</t>
  </si>
  <si>
    <t>Apparel Store  876</t>
  </si>
  <si>
    <r>
      <t>KSF</t>
    </r>
    <r>
      <rPr>
        <vertAlign val="superscript"/>
        <sz val="14"/>
        <rFont val="Calibri"/>
        <family val="2"/>
      </rPr>
      <t>2</t>
    </r>
  </si>
  <si>
    <t>General Office      710 (Equation)</t>
  </si>
  <si>
    <t>Shopping Center   820 (Equation)</t>
  </si>
  <si>
    <t>Shopping Center   820 Rate</t>
  </si>
  <si>
    <t>IndependentVariable</t>
  </si>
  <si>
    <t>Equation</t>
  </si>
  <si>
    <t>Instructions:</t>
  </si>
  <si>
    <r>
      <rPr>
        <b/>
        <sz val="14"/>
        <rFont val="Arial"/>
        <family val="2"/>
      </rPr>
      <t xml:space="preserve">NA: </t>
    </r>
    <r>
      <rPr>
        <i/>
        <sz val="14"/>
        <rFont val="Arial"/>
        <family val="2"/>
      </rPr>
      <t>Not Available</t>
    </r>
  </si>
  <si>
    <r>
      <rPr>
        <b/>
        <sz val="14"/>
        <rFont val="Arial"/>
        <family val="2"/>
      </rPr>
      <t xml:space="preserve">DU: </t>
    </r>
    <r>
      <rPr>
        <i/>
        <sz val="14"/>
        <rFont val="Arial"/>
        <family val="2"/>
      </rPr>
      <t>Dwelling Unit</t>
    </r>
  </si>
  <si>
    <r>
      <rPr>
        <b/>
        <sz val="14"/>
        <rFont val="Arial"/>
        <family val="2"/>
      </rPr>
      <t>Occ.Room:</t>
    </r>
    <r>
      <rPr>
        <b/>
        <i/>
        <sz val="14"/>
        <rFont val="Arial"/>
        <family val="2"/>
      </rPr>
      <t xml:space="preserve"> </t>
    </r>
    <r>
      <rPr>
        <i/>
        <sz val="14"/>
        <rFont val="Arial"/>
        <family val="2"/>
      </rPr>
      <t>Occupied Room</t>
    </r>
  </si>
  <si>
    <r>
      <rPr>
        <b/>
        <sz val="14"/>
        <rFont val="Arial"/>
        <family val="2"/>
      </rPr>
      <t>KSF</t>
    </r>
    <r>
      <rPr>
        <b/>
        <vertAlign val="superscript"/>
        <sz val="14"/>
        <rFont val="Arial"/>
        <family val="2"/>
      </rPr>
      <t xml:space="preserve">2: </t>
    </r>
    <r>
      <rPr>
        <i/>
        <sz val="14"/>
        <rFont val="Arial"/>
        <family val="2"/>
      </rPr>
      <t>Units of 1,000 square feet</t>
    </r>
  </si>
  <si>
    <r>
      <rPr>
        <b/>
        <sz val="14"/>
        <rFont val="Arial"/>
        <family val="2"/>
      </rPr>
      <t>Fuel Position:</t>
    </r>
    <r>
      <rPr>
        <sz val="14"/>
        <rFont val="Arial"/>
        <family val="2"/>
      </rPr>
      <t xml:space="preserve"> </t>
    </r>
    <r>
      <rPr>
        <i/>
        <sz val="14"/>
        <rFont val="Arial"/>
        <family val="2"/>
      </rPr>
      <t># of vehicles that could be fueled simultaneously</t>
    </r>
  </si>
  <si>
    <r>
      <rPr>
        <b/>
        <sz val="16"/>
        <rFont val="Arial"/>
        <family val="2"/>
      </rPr>
      <t xml:space="preserve">NA: </t>
    </r>
    <r>
      <rPr>
        <sz val="16"/>
        <rFont val="Arial"/>
        <family val="2"/>
      </rPr>
      <t>Not Available</t>
    </r>
  </si>
  <si>
    <r>
      <rPr>
        <b/>
        <sz val="16"/>
        <rFont val="Arial"/>
        <family val="2"/>
      </rPr>
      <t xml:space="preserve">DU: </t>
    </r>
    <r>
      <rPr>
        <sz val="16"/>
        <rFont val="Arial"/>
        <family val="2"/>
      </rPr>
      <t>Dwelling Unit</t>
    </r>
  </si>
  <si>
    <r>
      <rPr>
        <b/>
        <sz val="16"/>
        <rFont val="Arial"/>
        <family val="2"/>
      </rPr>
      <t xml:space="preserve">Occ.Room: </t>
    </r>
    <r>
      <rPr>
        <sz val="16"/>
        <rFont val="Arial"/>
        <family val="2"/>
      </rPr>
      <t>Occupied Room</t>
    </r>
  </si>
  <si>
    <r>
      <rPr>
        <b/>
        <sz val="16"/>
        <rFont val="Arial"/>
        <family val="2"/>
      </rPr>
      <t xml:space="preserve">Fuel Position: </t>
    </r>
    <r>
      <rPr>
        <sz val="16"/>
        <rFont val="Arial"/>
        <family val="2"/>
      </rPr>
      <t># of vehicles that could be fueled simultaneously</t>
    </r>
  </si>
  <si>
    <r>
      <rPr>
        <b/>
        <sz val="16"/>
        <rFont val="Arial"/>
        <family val="2"/>
      </rPr>
      <t>KSF</t>
    </r>
    <r>
      <rPr>
        <b/>
        <vertAlign val="superscript"/>
        <sz val="16"/>
        <rFont val="Arial"/>
        <family val="2"/>
      </rPr>
      <t>2:</t>
    </r>
    <r>
      <rPr>
        <vertAlign val="superscript"/>
        <sz val="16"/>
        <rFont val="Arial"/>
        <family val="2"/>
      </rPr>
      <t xml:space="preserve"> </t>
    </r>
    <r>
      <rPr>
        <sz val="16"/>
        <rFont val="Arial"/>
        <family val="2"/>
      </rPr>
      <t>Units of 1,000 square feet</t>
    </r>
  </si>
  <si>
    <t>Daily based on 1 study &amp; PM Peak based on 2 studies.</t>
  </si>
  <si>
    <r>
      <t xml:space="preserve">Enter Numbers into the </t>
    </r>
    <r>
      <rPr>
        <b/>
        <u val="single"/>
        <sz val="14"/>
        <rFont val="Arial"/>
        <family val="2"/>
      </rPr>
      <t>"Expected Units"</t>
    </r>
  </si>
  <si>
    <t>in the Corresponding Yellow Column</t>
  </si>
  <si>
    <t xml:space="preserve">Rate Weekday Daily Traffic </t>
  </si>
  <si>
    <t>PM Peak Period Rate</t>
  </si>
  <si>
    <t>% PM In</t>
  </si>
  <si>
    <t>% PM Out</t>
  </si>
  <si>
    <t>Expected Units (independent variable)</t>
  </si>
  <si>
    <t>Calculated Daily Trips</t>
  </si>
  <si>
    <t>Waterport/Marine Terminal 010</t>
  </si>
  <si>
    <t>PM Peak Trips - Total</t>
  </si>
  <si>
    <t>Description / ITE Code</t>
  </si>
  <si>
    <t>Light Rail Station w/ Park 093</t>
  </si>
  <si>
    <t>Lodge/Fraternal Organization   591</t>
  </si>
  <si>
    <t>Free-Standing Discount Superstore 813</t>
  </si>
  <si>
    <t>Fast Food w/ Drive Thru  934</t>
  </si>
  <si>
    <t>I recommend storing a "clean copy" of this file so if you really mess it up you can start over</t>
  </si>
  <si>
    <t>This spreadsheet is provided as only a convenience for the professional using Trip Generation.</t>
  </si>
  <si>
    <t>Please note any problems or errors and report them to the email address below.</t>
  </si>
  <si>
    <t>These numbers are primarily based on the 8th Edition of the ITE Trip Generation Report.</t>
  </si>
  <si>
    <t>Changes/Corrections</t>
  </si>
  <si>
    <t>Corrected errors in the formulas for General Office and Shopping Center</t>
  </si>
  <si>
    <t>While much time and effort was put in to  this spreadsheet, THERE MAY BE ERRORS.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</si>
</sst>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_)"/>
    <numFmt numFmtId="166" formatCode="0.0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F800]dddd\,\ mmmm\ dd\,\ yyyy"/>
  </numFmts>
  <fonts count="62">
    <font>
      <sz val="12"/>
      <name val="Arial"/>
      <family val="0"/>
    </font>
    <font>
      <sz val="10"/>
      <name val="Arial"/>
      <family val="0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b/>
      <sz val="12"/>
      <name val="Arial"/>
      <family val="2"/>
    </font>
    <font>
      <sz val="14"/>
      <name val="Calibri"/>
      <family val="2"/>
    </font>
    <font>
      <vertAlign val="superscript"/>
      <sz val="14"/>
      <name val="Calibri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20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32"/>
      <name val="Calibri"/>
      <family val="2"/>
    </font>
    <font>
      <b/>
      <u val="single"/>
      <sz val="28"/>
      <name val="Calibri"/>
      <family val="2"/>
    </font>
    <font>
      <b/>
      <u val="single"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6FBB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399949997663497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theme="3"/>
      </left>
      <right style="thin">
        <color indexed="8"/>
      </right>
      <top style="double">
        <color theme="3"/>
      </top>
      <bottom>
        <color indexed="63"/>
      </bottom>
    </border>
    <border>
      <left style="double">
        <color theme="3"/>
      </left>
      <right style="thin">
        <color indexed="8"/>
      </right>
      <top>
        <color indexed="63"/>
      </top>
      <bottom style="double">
        <color theme="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>
        <color theme="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 style="thick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 style="thick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thick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theme="1"/>
      </right>
      <top style="thin">
        <color indexed="8"/>
      </top>
      <bottom style="thin">
        <color indexed="8"/>
      </bottom>
    </border>
    <border>
      <left style="double">
        <color theme="3"/>
      </left>
      <right style="double">
        <color theme="3"/>
      </right>
      <top style="double">
        <color theme="3"/>
      </top>
      <bottom>
        <color indexed="63"/>
      </bottom>
    </border>
    <border>
      <left style="double">
        <color theme="3"/>
      </left>
      <right style="double">
        <color theme="3"/>
      </right>
      <top>
        <color indexed="63"/>
      </top>
      <bottom>
        <color indexed="63"/>
      </bottom>
    </border>
    <border>
      <left style="double">
        <color theme="3"/>
      </left>
      <right style="double">
        <color theme="3"/>
      </right>
      <top>
        <color indexed="63"/>
      </top>
      <bottom style="double">
        <color theme="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theme="1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theme="1"/>
      </left>
      <right style="thick">
        <color theme="1"/>
      </right>
      <top>
        <color indexed="63"/>
      </top>
      <bottom style="thick">
        <color theme="1"/>
      </bottom>
    </border>
    <border>
      <left>
        <color indexed="63"/>
      </left>
      <right style="thin">
        <color indexed="8"/>
      </right>
      <top style="double">
        <color theme="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theme="3"/>
      </bottom>
    </border>
    <border>
      <left style="thin">
        <color indexed="8"/>
      </left>
      <right style="thick">
        <color theme="1"/>
      </right>
      <top style="double">
        <color theme="3"/>
      </top>
      <bottom>
        <color indexed="63"/>
      </bottom>
    </border>
    <border>
      <left style="thin">
        <color indexed="8"/>
      </left>
      <right style="thick">
        <color theme="1"/>
      </right>
      <top>
        <color indexed="63"/>
      </top>
      <bottom style="double">
        <color theme="3"/>
      </bottom>
    </border>
    <border>
      <left style="thin">
        <color indexed="8"/>
      </left>
      <right>
        <color indexed="63"/>
      </right>
      <top>
        <color indexed="63"/>
      </top>
      <bottom style="double">
        <color theme="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theme="3"/>
      </bottom>
    </border>
    <border>
      <left>
        <color indexed="63"/>
      </left>
      <right>
        <color indexed="63"/>
      </right>
      <top style="double">
        <color theme="4" tint="-0.24993999302387238"/>
      </top>
      <bottom>
        <color indexed="63"/>
      </bottom>
    </border>
    <border>
      <left>
        <color indexed="63"/>
      </left>
      <right style="double">
        <color theme="4" tint="-0.24993999302387238"/>
      </right>
      <top style="double">
        <color theme="4" tint="-0.24993999302387238"/>
      </top>
      <bottom>
        <color indexed="63"/>
      </bottom>
    </border>
    <border>
      <left>
        <color indexed="63"/>
      </left>
      <right style="double">
        <color theme="4" tint="-0.24993999302387238"/>
      </right>
      <top>
        <color indexed="63"/>
      </top>
      <bottom>
        <color indexed="63"/>
      </bottom>
    </border>
    <border>
      <left style="medium">
        <color theme="1"/>
      </left>
      <right style="thick">
        <color theme="1"/>
      </right>
      <top style="medium">
        <color theme="1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thick">
        <color theme="1"/>
      </bottom>
    </border>
    <border>
      <left style="thin">
        <color theme="3"/>
      </left>
      <right style="thin">
        <color indexed="8"/>
      </right>
      <top>
        <color indexed="63"/>
      </top>
      <bottom style="double">
        <color theme="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ck">
        <color theme="1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theme="1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theme="1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theme="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9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9" fontId="8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8" fillId="33" borderId="0" xfId="0" applyFont="1" applyFill="1" applyBorder="1" applyAlignment="1" applyProtection="1">
      <alignment/>
      <protection/>
    </xf>
    <xf numFmtId="9" fontId="8" fillId="33" borderId="0" xfId="0" applyNumberFormat="1" applyFont="1" applyFill="1" applyBorder="1" applyAlignment="1" applyProtection="1">
      <alignment/>
      <protection/>
    </xf>
    <xf numFmtId="0" fontId="7" fillId="34" borderId="11" xfId="0" applyFont="1" applyFill="1" applyBorder="1" applyAlignment="1" applyProtection="1">
      <alignment horizontal="center"/>
      <protection/>
    </xf>
    <xf numFmtId="0" fontId="7" fillId="34" borderId="12" xfId="0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left"/>
      <protection/>
    </xf>
    <xf numFmtId="0" fontId="0" fillId="35" borderId="13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7" borderId="13" xfId="0" applyFont="1" applyFill="1" applyBorder="1" applyAlignment="1" applyProtection="1">
      <alignment/>
      <protection/>
    </xf>
    <xf numFmtId="0" fontId="0" fillId="7" borderId="14" xfId="0" applyFill="1" applyBorder="1" applyAlignment="1" applyProtection="1">
      <alignment/>
      <protection/>
    </xf>
    <xf numFmtId="0" fontId="0" fillId="7" borderId="13" xfId="0" applyFill="1" applyBorder="1" applyAlignment="1" applyProtection="1">
      <alignment/>
      <protection/>
    </xf>
    <xf numFmtId="0" fontId="0" fillId="7" borderId="14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8" fillId="33" borderId="16" xfId="0" applyFont="1" applyFill="1" applyBorder="1" applyAlignment="1" applyProtection="1">
      <alignment/>
      <protection/>
    </xf>
    <xf numFmtId="0" fontId="8" fillId="33" borderId="16" xfId="0" applyFont="1" applyFill="1" applyBorder="1" applyAlignment="1">
      <alignment/>
    </xf>
    <xf numFmtId="9" fontId="8" fillId="33" borderId="16" xfId="0" applyNumberFormat="1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8" fillId="33" borderId="18" xfId="0" applyFont="1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8" fillId="33" borderId="20" xfId="0" applyFont="1" applyFill="1" applyBorder="1" applyAlignment="1" applyProtection="1">
      <alignment/>
      <protection/>
    </xf>
    <xf numFmtId="0" fontId="8" fillId="33" borderId="21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4" fillId="35" borderId="14" xfId="0" applyFont="1" applyFill="1" applyBorder="1" applyAlignment="1" applyProtection="1">
      <alignment horizontal="center"/>
      <protection/>
    </xf>
    <xf numFmtId="0" fontId="4" fillId="35" borderId="13" xfId="0" applyFont="1" applyFill="1" applyBorder="1" applyAlignment="1" applyProtection="1">
      <alignment horizontal="center"/>
      <protection/>
    </xf>
    <xf numFmtId="0" fontId="0" fillId="7" borderId="13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2" fontId="0" fillId="0" borderId="25" xfId="0" applyNumberFormat="1" applyFont="1" applyFill="1" applyBorder="1" applyAlignment="1" applyProtection="1">
      <alignment horizontal="right"/>
      <protection/>
    </xf>
    <xf numFmtId="2" fontId="0" fillId="0" borderId="25" xfId="0" applyNumberFormat="1" applyFill="1" applyBorder="1" applyAlignment="1" applyProtection="1">
      <alignment horizontal="right"/>
      <protection/>
    </xf>
    <xf numFmtId="2" fontId="0" fillId="0" borderId="13" xfId="0" applyNumberFormat="1" applyFill="1" applyBorder="1" applyAlignment="1" applyProtection="1">
      <alignment horizontal="right"/>
      <protection/>
    </xf>
    <xf numFmtId="2" fontId="0" fillId="0" borderId="14" xfId="0" applyNumberFormat="1" applyFill="1" applyBorder="1" applyAlignment="1" applyProtection="1">
      <alignment horizontal="right"/>
      <protection/>
    </xf>
    <xf numFmtId="2" fontId="0" fillId="0" borderId="26" xfId="0" applyNumberForma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 applyProtection="1">
      <alignment horizontal="right"/>
      <protection/>
    </xf>
    <xf numFmtId="166" fontId="0" fillId="36" borderId="27" xfId="0" applyNumberFormat="1" applyFont="1" applyFill="1" applyBorder="1" applyAlignment="1" applyProtection="1">
      <alignment horizontal="right"/>
      <protection locked="0"/>
    </xf>
    <xf numFmtId="166" fontId="0" fillId="36" borderId="28" xfId="0" applyNumberFormat="1" applyFont="1" applyFill="1" applyBorder="1" applyAlignment="1" applyProtection="1">
      <alignment horizontal="right"/>
      <protection locked="0"/>
    </xf>
    <xf numFmtId="0" fontId="0" fillId="0" borderId="29" xfId="0" applyFont="1" applyFill="1" applyBorder="1" applyAlignment="1" applyProtection="1">
      <alignment horizontal="right"/>
      <protection/>
    </xf>
    <xf numFmtId="9" fontId="0" fillId="0" borderId="29" xfId="0" applyNumberFormat="1" applyFont="1" applyFill="1" applyBorder="1" applyAlignment="1" applyProtection="1">
      <alignment horizontal="right"/>
      <protection/>
    </xf>
    <xf numFmtId="9" fontId="0" fillId="0" borderId="29" xfId="0" applyNumberFormat="1" applyFill="1" applyBorder="1" applyAlignment="1" applyProtection="1">
      <alignment horizontal="right"/>
      <protection/>
    </xf>
    <xf numFmtId="9" fontId="0" fillId="0" borderId="30" xfId="0" applyNumberFormat="1" applyFill="1" applyBorder="1" applyAlignment="1" applyProtection="1">
      <alignment horizontal="right"/>
      <protection/>
    </xf>
    <xf numFmtId="9" fontId="0" fillId="0" borderId="30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9" fontId="0" fillId="0" borderId="14" xfId="0" applyNumberFormat="1" applyFont="1" applyFill="1" applyBorder="1" applyAlignment="1" applyProtection="1">
      <alignment horizontal="right"/>
      <protection/>
    </xf>
    <xf numFmtId="9" fontId="0" fillId="0" borderId="13" xfId="0" applyNumberFormat="1" applyFont="1" applyFill="1" applyBorder="1" applyAlignment="1" applyProtection="1">
      <alignment horizontal="right"/>
      <protection/>
    </xf>
    <xf numFmtId="9" fontId="0" fillId="0" borderId="13" xfId="0" applyNumberFormat="1" applyFill="1" applyBorder="1" applyAlignment="1" applyProtection="1">
      <alignment horizontal="right"/>
      <protection/>
    </xf>
    <xf numFmtId="9" fontId="0" fillId="0" borderId="14" xfId="0" applyNumberFormat="1" applyFill="1" applyBorder="1" applyAlignment="1" applyProtection="1">
      <alignment horizontal="right"/>
      <protection/>
    </xf>
    <xf numFmtId="9" fontId="0" fillId="0" borderId="14" xfId="0" applyNumberFormat="1" applyFont="1" applyFill="1" applyBorder="1" applyAlignment="1" applyProtection="1">
      <alignment horizontal="right"/>
      <protection/>
    </xf>
    <xf numFmtId="2" fontId="0" fillId="37" borderId="25" xfId="0" applyNumberFormat="1" applyFont="1" applyFill="1" applyBorder="1" applyAlignment="1" applyProtection="1">
      <alignment horizontal="right"/>
      <protection/>
    </xf>
    <xf numFmtId="2" fontId="0" fillId="37" borderId="25" xfId="0" applyNumberFormat="1" applyFont="1" applyFill="1" applyBorder="1" applyAlignment="1" applyProtection="1">
      <alignment/>
      <protection/>
    </xf>
    <xf numFmtId="2" fontId="0" fillId="37" borderId="26" xfId="0" applyNumberFormat="1" applyFont="1" applyFill="1" applyBorder="1" applyAlignment="1" applyProtection="1">
      <alignment/>
      <protection/>
    </xf>
    <xf numFmtId="2" fontId="0" fillId="37" borderId="25" xfId="0" applyNumberFormat="1" applyFill="1" applyBorder="1" applyAlignment="1" applyProtection="1">
      <alignment horizontal="right"/>
      <protection/>
    </xf>
    <xf numFmtId="2" fontId="0" fillId="37" borderId="14" xfId="0" applyNumberFormat="1" applyFont="1" applyFill="1" applyBorder="1" applyAlignment="1" applyProtection="1">
      <alignment horizontal="right"/>
      <protection/>
    </xf>
    <xf numFmtId="2" fontId="0" fillId="37" borderId="26" xfId="0" applyNumberFormat="1" applyFill="1" applyBorder="1" applyAlignment="1" applyProtection="1">
      <alignment horizontal="right"/>
      <protection/>
    </xf>
    <xf numFmtId="2" fontId="0" fillId="37" borderId="26" xfId="0" applyNumberFormat="1" applyFont="1" applyFill="1" applyBorder="1" applyAlignment="1" applyProtection="1">
      <alignment horizontal="right"/>
      <protection/>
    </xf>
    <xf numFmtId="2" fontId="0" fillId="37" borderId="25" xfId="0" applyNumberFormat="1" applyFont="1" applyFill="1" applyBorder="1" applyAlignment="1" applyProtection="1">
      <alignment horizontal="right"/>
      <protection/>
    </xf>
    <xf numFmtId="2" fontId="0" fillId="37" borderId="14" xfId="0" applyNumberFormat="1" applyFill="1" applyBorder="1" applyAlignment="1" applyProtection="1">
      <alignment horizontal="right"/>
      <protection/>
    </xf>
    <xf numFmtId="2" fontId="0" fillId="37" borderId="14" xfId="0" applyNumberFormat="1" applyFill="1" applyBorder="1" applyAlignment="1" applyProtection="1">
      <alignment/>
      <protection/>
    </xf>
    <xf numFmtId="2" fontId="0" fillId="37" borderId="14" xfId="0" applyNumberFormat="1" applyFont="1" applyFill="1" applyBorder="1" applyAlignment="1" applyProtection="1">
      <alignment/>
      <protection/>
    </xf>
    <xf numFmtId="164" fontId="12" fillId="38" borderId="31" xfId="0" applyNumberFormat="1" applyFont="1" applyFill="1" applyBorder="1" applyAlignment="1" applyProtection="1">
      <alignment/>
      <protection/>
    </xf>
    <xf numFmtId="0" fontId="7" fillId="38" borderId="32" xfId="0" applyFont="1" applyFill="1" applyBorder="1" applyAlignment="1" applyProtection="1">
      <alignment/>
      <protection/>
    </xf>
    <xf numFmtId="0" fontId="7" fillId="38" borderId="32" xfId="0" applyFont="1" applyFill="1" applyBorder="1" applyAlignment="1">
      <alignment/>
    </xf>
    <xf numFmtId="0" fontId="0" fillId="38" borderId="33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2" fontId="0" fillId="37" borderId="34" xfId="0" applyNumberFormat="1" applyFont="1" applyFill="1" applyBorder="1" applyAlignment="1" applyProtection="1">
      <alignment/>
      <protection/>
    </xf>
    <xf numFmtId="9" fontId="0" fillId="0" borderId="10" xfId="0" applyNumberFormat="1" applyFill="1" applyBorder="1" applyAlignment="1" applyProtection="1">
      <alignment horizontal="right"/>
      <protection/>
    </xf>
    <xf numFmtId="9" fontId="0" fillId="0" borderId="35" xfId="0" applyNumberFormat="1" applyFill="1" applyBorder="1" applyAlignment="1" applyProtection="1">
      <alignment horizontal="right"/>
      <protection/>
    </xf>
    <xf numFmtId="0" fontId="0" fillId="35" borderId="10" xfId="0" applyFont="1" applyFill="1" applyBorder="1" applyAlignment="1" applyProtection="1">
      <alignment/>
      <protection/>
    </xf>
    <xf numFmtId="0" fontId="0" fillId="17" borderId="36" xfId="0" applyFill="1" applyBorder="1" applyAlignment="1" applyProtection="1">
      <alignment/>
      <protection/>
    </xf>
    <xf numFmtId="2" fontId="9" fillId="37" borderId="37" xfId="0" applyNumberFormat="1" applyFont="1" applyFill="1" applyBorder="1" applyAlignment="1" applyProtection="1">
      <alignment horizontal="left"/>
      <protection/>
    </xf>
    <xf numFmtId="2" fontId="9" fillId="0" borderId="37" xfId="0" applyNumberFormat="1" applyFont="1" applyFill="1" applyBorder="1" applyAlignment="1" applyProtection="1">
      <alignment horizontal="right"/>
      <protection/>
    </xf>
    <xf numFmtId="0" fontId="0" fillId="17" borderId="38" xfId="0" applyFont="1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2" fontId="0" fillId="37" borderId="40" xfId="0" applyNumberFormat="1" applyFont="1" applyFill="1" applyBorder="1" applyAlignment="1" applyProtection="1">
      <alignment horizontal="right"/>
      <protection/>
    </xf>
    <xf numFmtId="0" fontId="0" fillId="35" borderId="41" xfId="0" applyFont="1" applyFill="1" applyBorder="1" applyAlignment="1" applyProtection="1">
      <alignment/>
      <protection/>
    </xf>
    <xf numFmtId="0" fontId="0" fillId="35" borderId="42" xfId="0" applyFill="1" applyBorder="1" applyAlignment="1" applyProtection="1">
      <alignment/>
      <protection/>
    </xf>
    <xf numFmtId="2" fontId="0" fillId="37" borderId="43" xfId="0" applyNumberFormat="1" applyFill="1" applyBorder="1" applyAlignment="1" applyProtection="1">
      <alignment horizontal="right"/>
      <protection/>
    </xf>
    <xf numFmtId="2" fontId="0" fillId="0" borderId="42" xfId="0" applyNumberFormat="1" applyFill="1" applyBorder="1" applyAlignment="1" applyProtection="1">
      <alignment horizontal="right"/>
      <protection/>
    </xf>
    <xf numFmtId="9" fontId="0" fillId="0" borderId="42" xfId="0" applyNumberForma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44" xfId="0" applyFont="1" applyFill="1" applyBorder="1" applyAlignment="1" applyProtection="1">
      <alignment horizontal="left"/>
      <protection/>
    </xf>
    <xf numFmtId="0" fontId="4" fillId="36" borderId="45" xfId="0" applyFont="1" applyFill="1" applyBorder="1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horizontal="left"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 horizontal="left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37" borderId="46" xfId="0" applyFont="1" applyFill="1" applyBorder="1" applyAlignment="1" applyProtection="1">
      <alignment horizontal="center" wrapText="1"/>
      <protection/>
    </xf>
    <xf numFmtId="0" fontId="7" fillId="37" borderId="47" xfId="0" applyFont="1" applyFill="1" applyBorder="1" applyAlignment="1" applyProtection="1">
      <alignment horizontal="center" wrapText="1"/>
      <protection/>
    </xf>
    <xf numFmtId="0" fontId="7" fillId="0" borderId="46" xfId="0" applyFont="1" applyFill="1" applyBorder="1" applyAlignment="1" applyProtection="1">
      <alignment horizontal="center" wrapText="1"/>
      <protection/>
    </xf>
    <xf numFmtId="0" fontId="7" fillId="0" borderId="48" xfId="0" applyFont="1" applyFill="1" applyBorder="1" applyAlignment="1" applyProtection="1">
      <alignment horizontal="center" wrapText="1"/>
      <protection/>
    </xf>
    <xf numFmtId="0" fontId="10" fillId="0" borderId="47" xfId="0" applyFont="1" applyFill="1" applyBorder="1" applyAlignment="1" applyProtection="1">
      <alignment wrapText="1"/>
      <protection/>
    </xf>
    <xf numFmtId="0" fontId="7" fillId="0" borderId="47" xfId="0" applyFont="1" applyFill="1" applyBorder="1" applyAlignment="1" applyProtection="1">
      <alignment horizontal="center" wrapText="1"/>
      <protection/>
    </xf>
    <xf numFmtId="0" fontId="7" fillId="0" borderId="49" xfId="0" applyFont="1" applyFill="1" applyBorder="1" applyAlignment="1" applyProtection="1">
      <alignment horizontal="center" wrapText="1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15" fillId="6" borderId="52" xfId="0" applyFont="1" applyFill="1" applyBorder="1" applyAlignment="1" applyProtection="1">
      <alignment/>
      <protection/>
    </xf>
    <xf numFmtId="0" fontId="15" fillId="6" borderId="52" xfId="0" applyFont="1" applyFill="1" applyBorder="1" applyAlignment="1">
      <alignment/>
    </xf>
    <xf numFmtId="0" fontId="15" fillId="6" borderId="53" xfId="0" applyFont="1" applyFill="1" applyBorder="1" applyAlignment="1">
      <alignment/>
    </xf>
    <xf numFmtId="0" fontId="15" fillId="6" borderId="0" xfId="0" applyFont="1" applyFill="1" applyBorder="1" applyAlignment="1" applyProtection="1">
      <alignment/>
      <protection/>
    </xf>
    <xf numFmtId="0" fontId="15" fillId="6" borderId="0" xfId="0" applyFont="1" applyFill="1" applyBorder="1" applyAlignment="1">
      <alignment/>
    </xf>
    <xf numFmtId="0" fontId="15" fillId="6" borderId="54" xfId="0" applyFont="1" applyFill="1" applyBorder="1" applyAlignment="1">
      <alignment/>
    </xf>
    <xf numFmtId="0" fontId="7" fillId="36" borderId="55" xfId="0" applyFont="1" applyFill="1" applyBorder="1" applyAlignment="1" applyProtection="1">
      <alignment horizontal="center" wrapText="1"/>
      <protection locked="0"/>
    </xf>
    <xf numFmtId="0" fontId="4" fillId="37" borderId="56" xfId="0" applyFont="1" applyFill="1" applyBorder="1" applyAlignment="1" applyProtection="1">
      <alignment wrapText="1"/>
      <protection/>
    </xf>
    <xf numFmtId="0" fontId="7" fillId="0" borderId="57" xfId="0" applyFont="1" applyFill="1" applyBorder="1" applyAlignment="1" applyProtection="1">
      <alignment horizontal="center" wrapText="1"/>
      <protection/>
    </xf>
    <xf numFmtId="37" fontId="0" fillId="0" borderId="25" xfId="0" applyNumberFormat="1" applyFont="1" applyFill="1" applyBorder="1" applyAlignment="1" applyProtection="1">
      <alignment horizontal="right"/>
      <protection/>
    </xf>
    <xf numFmtId="37" fontId="0" fillId="0" borderId="43" xfId="0" applyNumberFormat="1" applyFont="1" applyFill="1" applyBorder="1" applyAlignment="1" applyProtection="1">
      <alignment horizontal="right"/>
      <protection/>
    </xf>
    <xf numFmtId="37" fontId="0" fillId="0" borderId="37" xfId="0" applyNumberFormat="1" applyFont="1" applyFill="1" applyBorder="1" applyAlignment="1" applyProtection="1">
      <alignment horizontal="right"/>
      <protection/>
    </xf>
    <xf numFmtId="37" fontId="0" fillId="0" borderId="58" xfId="0" applyNumberFormat="1" applyFont="1" applyFill="1" applyBorder="1" applyAlignment="1" applyProtection="1">
      <alignment horizontal="right"/>
      <protection/>
    </xf>
    <xf numFmtId="37" fontId="0" fillId="0" borderId="59" xfId="0" applyNumberFormat="1" applyFont="1" applyFill="1" applyBorder="1" applyAlignment="1" applyProtection="1">
      <alignment horizontal="right"/>
      <protection/>
    </xf>
    <xf numFmtId="37" fontId="0" fillId="0" borderId="37" xfId="0" applyNumberFormat="1" applyFont="1" applyFill="1" applyBorder="1" applyAlignment="1" applyProtection="1">
      <alignment horizontal="right"/>
      <protection/>
    </xf>
    <xf numFmtId="37" fontId="0" fillId="37" borderId="58" xfId="0" applyNumberFormat="1" applyFont="1" applyFill="1" applyBorder="1" applyAlignment="1" applyProtection="1">
      <alignment horizontal="right"/>
      <protection/>
    </xf>
    <xf numFmtId="0" fontId="0" fillId="39" borderId="60" xfId="0" applyFont="1" applyFill="1" applyBorder="1" applyAlignment="1" applyProtection="1">
      <alignment horizontal="right"/>
      <protection/>
    </xf>
    <xf numFmtId="37" fontId="0" fillId="37" borderId="25" xfId="0" applyNumberFormat="1" applyFont="1" applyFill="1" applyBorder="1" applyAlignment="1" applyProtection="1">
      <alignment horizontal="right"/>
      <protection/>
    </xf>
    <xf numFmtId="37" fontId="0" fillId="37" borderId="26" xfId="0" applyNumberFormat="1" applyFont="1" applyFill="1" applyBorder="1" applyAlignment="1" applyProtection="1">
      <alignment horizontal="right"/>
      <protection/>
    </xf>
    <xf numFmtId="9" fontId="0" fillId="0" borderId="29" xfId="0" applyNumberFormat="1" applyFont="1" applyFill="1" applyBorder="1" applyAlignment="1" applyProtection="1">
      <alignment horizontal="right"/>
      <protection/>
    </xf>
    <xf numFmtId="0" fontId="0" fillId="0" borderId="60" xfId="0" applyFont="1" applyBorder="1" applyAlignment="1" applyProtection="1">
      <alignment horizontal="right"/>
      <protection/>
    </xf>
    <xf numFmtId="2" fontId="0" fillId="0" borderId="25" xfId="0" applyNumberFormat="1" applyFont="1" applyFill="1" applyBorder="1" applyAlignment="1" applyProtection="1">
      <alignment horizontal="right"/>
      <protection/>
    </xf>
    <xf numFmtId="9" fontId="0" fillId="0" borderId="13" xfId="0" applyNumberFormat="1" applyFont="1" applyFill="1" applyBorder="1" applyAlignment="1" applyProtection="1">
      <alignment horizontal="right"/>
      <protection/>
    </xf>
    <xf numFmtId="0" fontId="0" fillId="0" borderId="60" xfId="0" applyFont="1" applyBorder="1" applyAlignment="1" applyProtection="1">
      <alignment horizontal="right"/>
      <protection/>
    </xf>
    <xf numFmtId="0" fontId="0" fillId="0" borderId="60" xfId="0" applyBorder="1" applyAlignment="1" applyProtection="1">
      <alignment horizontal="right"/>
      <protection/>
    </xf>
    <xf numFmtId="2" fontId="0" fillId="0" borderId="14" xfId="0" applyNumberFormat="1" applyFont="1" applyFill="1" applyBorder="1" applyAlignment="1" applyProtection="1">
      <alignment horizontal="right"/>
      <protection/>
    </xf>
    <xf numFmtId="0" fontId="5" fillId="0" borderId="61" xfId="0" applyFont="1" applyBorder="1" applyAlignment="1">
      <alignment horizontal="right"/>
    </xf>
    <xf numFmtId="0" fontId="0" fillId="0" borderId="61" xfId="0" applyBorder="1" applyAlignment="1" applyProtection="1">
      <alignment horizontal="right"/>
      <protection/>
    </xf>
    <xf numFmtId="2" fontId="0" fillId="0" borderId="13" xfId="0" applyNumberFormat="1" applyFont="1" applyFill="1" applyBorder="1" applyAlignment="1" applyProtection="1">
      <alignment horizontal="right"/>
      <protection/>
    </xf>
    <xf numFmtId="0" fontId="0" fillId="0" borderId="61" xfId="0" applyFont="1" applyBorder="1" applyAlignment="1" applyProtection="1">
      <alignment horizontal="right"/>
      <protection/>
    </xf>
    <xf numFmtId="9" fontId="0" fillId="0" borderId="62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37" fontId="0" fillId="37" borderId="34" xfId="0" applyNumberFormat="1" applyFont="1" applyFill="1" applyBorder="1" applyAlignment="1" applyProtection="1">
      <alignment horizontal="right"/>
      <protection/>
    </xf>
    <xf numFmtId="9" fontId="0" fillId="0" borderId="37" xfId="0" applyNumberFormat="1" applyFont="1" applyFill="1" applyBorder="1" applyAlignment="1" applyProtection="1">
      <alignment horizontal="right"/>
      <protection/>
    </xf>
    <xf numFmtId="9" fontId="0" fillId="0" borderId="63" xfId="0" applyNumberFormat="1" applyFont="1" applyFill="1" applyBorder="1" applyAlignment="1" applyProtection="1">
      <alignment horizontal="right"/>
      <protection/>
    </xf>
    <xf numFmtId="0" fontId="5" fillId="17" borderId="64" xfId="0" applyFont="1" applyFill="1" applyBorder="1" applyAlignment="1">
      <alignment horizontal="right"/>
    </xf>
    <xf numFmtId="2" fontId="0" fillId="0" borderId="65" xfId="0" applyNumberFormat="1" applyFont="1" applyFill="1" applyBorder="1" applyAlignment="1" applyProtection="1">
      <alignment horizontal="right"/>
      <protection/>
    </xf>
    <xf numFmtId="9" fontId="0" fillId="0" borderId="65" xfId="0" applyNumberFormat="1" applyFont="1" applyFill="1" applyBorder="1" applyAlignment="1" applyProtection="1">
      <alignment horizontal="right"/>
      <protection/>
    </xf>
    <xf numFmtId="9" fontId="0" fillId="0" borderId="66" xfId="0" applyNumberFormat="1" applyFont="1" applyFill="1" applyBorder="1" applyAlignment="1" applyProtection="1">
      <alignment horizontal="right"/>
      <protection/>
    </xf>
    <xf numFmtId="0" fontId="5" fillId="0" borderId="67" xfId="0" applyFont="1" applyBorder="1" applyAlignment="1">
      <alignment horizontal="right"/>
    </xf>
    <xf numFmtId="37" fontId="0" fillId="37" borderId="59" xfId="0" applyNumberFormat="1" applyFont="1" applyFill="1" applyBorder="1" applyAlignment="1" applyProtection="1">
      <alignment horizontal="right"/>
      <protection/>
    </xf>
    <xf numFmtId="0" fontId="5" fillId="0" borderId="60" xfId="0" applyFont="1" applyBorder="1" applyAlignment="1">
      <alignment horizontal="right"/>
    </xf>
    <xf numFmtId="2" fontId="0" fillId="0" borderId="26" xfId="0" applyNumberFormat="1" applyFont="1" applyFill="1" applyBorder="1" applyAlignment="1" applyProtection="1">
      <alignment horizontal="right"/>
      <protection/>
    </xf>
    <xf numFmtId="2" fontId="0" fillId="0" borderId="34" xfId="0" applyNumberFormat="1" applyFont="1" applyFill="1" applyBorder="1" applyAlignment="1" applyProtection="1">
      <alignment horizontal="right"/>
      <protection/>
    </xf>
    <xf numFmtId="0" fontId="0" fillId="0" borderId="44" xfId="0" applyBorder="1" applyAlignment="1" applyProtection="1">
      <alignment horizontal="right"/>
      <protection/>
    </xf>
    <xf numFmtId="2" fontId="0" fillId="0" borderId="40" xfId="0" applyNumberFormat="1" applyFont="1" applyFill="1" applyBorder="1" applyAlignment="1" applyProtection="1">
      <alignment horizontal="right"/>
      <protection/>
    </xf>
    <xf numFmtId="9" fontId="0" fillId="0" borderId="68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5" fillId="0" borderId="65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8" fillId="0" borderId="0" xfId="0" applyFont="1" applyAlignment="1">
      <alignment/>
    </xf>
    <xf numFmtId="0" fontId="38" fillId="40" borderId="0" xfId="0" applyFont="1" applyFill="1" applyBorder="1" applyAlignment="1" applyProtection="1">
      <alignment/>
      <protection/>
    </xf>
    <xf numFmtId="0" fontId="0" fillId="40" borderId="0" xfId="0" applyFont="1" applyFill="1" applyBorder="1" applyAlignment="1" applyProtection="1">
      <alignment/>
      <protection/>
    </xf>
    <xf numFmtId="0" fontId="40" fillId="40" borderId="0" xfId="0" applyFont="1" applyFill="1" applyBorder="1" applyAlignment="1" applyProtection="1">
      <alignment/>
      <protection/>
    </xf>
    <xf numFmtId="0" fontId="38" fillId="41" borderId="0" xfId="0" applyFont="1" applyFill="1" applyBorder="1" applyAlignment="1" applyProtection="1">
      <alignment/>
      <protection/>
    </xf>
    <xf numFmtId="0" fontId="39" fillId="41" borderId="0" xfId="0" applyFont="1" applyFill="1" applyBorder="1" applyAlignment="1" applyProtection="1">
      <alignment/>
      <protection/>
    </xf>
    <xf numFmtId="0" fontId="39" fillId="42" borderId="0" xfId="0" applyFont="1" applyFill="1" applyBorder="1" applyAlignment="1" applyProtection="1">
      <alignment/>
      <protection/>
    </xf>
    <xf numFmtId="0" fontId="41" fillId="42" borderId="0" xfId="0" applyFont="1" applyFill="1" applyBorder="1" applyAlignment="1" applyProtection="1">
      <alignment/>
      <protection/>
    </xf>
    <xf numFmtId="0" fontId="0" fillId="41" borderId="0" xfId="0" applyFont="1" applyFill="1" applyBorder="1" applyAlignment="1" applyProtection="1">
      <alignment/>
      <protection/>
    </xf>
    <xf numFmtId="0" fontId="38" fillId="40" borderId="69" xfId="0" applyFont="1" applyFill="1" applyBorder="1" applyAlignment="1" applyProtection="1">
      <alignment/>
      <protection/>
    </xf>
    <xf numFmtId="0" fontId="40" fillId="40" borderId="70" xfId="0" applyFont="1" applyFill="1" applyBorder="1" applyAlignment="1" applyProtection="1">
      <alignment/>
      <protection/>
    </xf>
    <xf numFmtId="0" fontId="0" fillId="41" borderId="18" xfId="0" applyFill="1" applyBorder="1" applyAlignment="1">
      <alignment/>
    </xf>
    <xf numFmtId="0" fontId="0" fillId="41" borderId="19" xfId="0" applyFont="1" applyFill="1" applyBorder="1" applyAlignment="1" applyProtection="1">
      <alignment/>
      <protection/>
    </xf>
    <xf numFmtId="0" fontId="0" fillId="41" borderId="0" xfId="0" applyFill="1" applyBorder="1" applyAlignment="1">
      <alignment/>
    </xf>
    <xf numFmtId="0" fontId="38" fillId="41" borderId="19" xfId="0" applyFont="1" applyFill="1" applyBorder="1" applyAlignment="1" applyProtection="1">
      <alignment/>
      <protection/>
    </xf>
    <xf numFmtId="0" fontId="39" fillId="41" borderId="18" xfId="0" applyFont="1" applyFill="1" applyBorder="1" applyAlignment="1" applyProtection="1">
      <alignment/>
      <protection/>
    </xf>
    <xf numFmtId="0" fontId="39" fillId="41" borderId="19" xfId="0" applyFont="1" applyFill="1" applyBorder="1" applyAlignment="1" applyProtection="1">
      <alignment/>
      <protection/>
    </xf>
    <xf numFmtId="0" fontId="39" fillId="42" borderId="19" xfId="0" applyFont="1" applyFill="1" applyBorder="1" applyAlignment="1" applyProtection="1">
      <alignment/>
      <protection/>
    </xf>
    <xf numFmtId="0" fontId="41" fillId="41" borderId="18" xfId="0" applyFont="1" applyFill="1" applyBorder="1" applyAlignment="1" applyProtection="1">
      <alignment/>
      <protection/>
    </xf>
    <xf numFmtId="0" fontId="41" fillId="42" borderId="18" xfId="0" applyFont="1" applyFill="1" applyBorder="1" applyAlignment="1" applyProtection="1">
      <alignment/>
      <protection/>
    </xf>
    <xf numFmtId="0" fontId="41" fillId="42" borderId="19" xfId="0" applyFont="1" applyFill="1" applyBorder="1" applyAlignment="1" applyProtection="1">
      <alignment/>
      <protection/>
    </xf>
    <xf numFmtId="0" fontId="41" fillId="41" borderId="20" xfId="0" applyFont="1" applyFill="1" applyBorder="1" applyAlignment="1" applyProtection="1">
      <alignment/>
      <protection/>
    </xf>
    <xf numFmtId="0" fontId="39" fillId="41" borderId="21" xfId="0" applyFont="1" applyFill="1" applyBorder="1" applyAlignment="1" applyProtection="1">
      <alignment/>
      <protection/>
    </xf>
    <xf numFmtId="0" fontId="39" fillId="41" borderId="22" xfId="0" applyFont="1" applyFill="1" applyBorder="1" applyAlignment="1" applyProtection="1">
      <alignment/>
      <protection/>
    </xf>
    <xf numFmtId="0" fontId="41" fillId="43" borderId="18" xfId="0" applyFont="1" applyFill="1" applyBorder="1" applyAlignment="1" applyProtection="1">
      <alignment/>
      <protection/>
    </xf>
    <xf numFmtId="0" fontId="39" fillId="43" borderId="0" xfId="0" applyFont="1" applyFill="1" applyBorder="1" applyAlignment="1" applyProtection="1">
      <alignment/>
      <protection/>
    </xf>
    <xf numFmtId="0" fontId="42" fillId="10" borderId="21" xfId="0" applyFont="1" applyFill="1" applyBorder="1" applyAlignment="1" applyProtection="1">
      <alignment horizontal="left"/>
      <protection/>
    </xf>
    <xf numFmtId="0" fontId="0" fillId="10" borderId="21" xfId="0" applyFont="1" applyFill="1" applyBorder="1" applyAlignment="1" applyProtection="1">
      <alignment/>
      <protection/>
    </xf>
    <xf numFmtId="0" fontId="43" fillId="44" borderId="18" xfId="0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0" fontId="38" fillId="33" borderId="0" xfId="0" applyFont="1" applyFill="1" applyAlignment="1">
      <alignment/>
    </xf>
    <xf numFmtId="14" fontId="9" fillId="45" borderId="0" xfId="0" applyNumberFormat="1" applyFont="1" applyFill="1" applyAlignment="1">
      <alignment/>
    </xf>
    <xf numFmtId="0" fontId="0" fillId="45" borderId="0" xfId="0" applyFill="1" applyAlignment="1">
      <alignment/>
    </xf>
    <xf numFmtId="172" fontId="4" fillId="45" borderId="0" xfId="0" applyNumberFormat="1" applyFont="1" applyFill="1" applyAlignment="1">
      <alignment/>
    </xf>
    <xf numFmtId="0" fontId="38" fillId="45" borderId="0" xfId="0" applyFont="1" applyFill="1" applyAlignment="1">
      <alignment/>
    </xf>
    <xf numFmtId="0" fontId="7" fillId="34" borderId="71" xfId="0" applyFont="1" applyFill="1" applyBorder="1" applyAlignment="1" applyProtection="1">
      <alignment horizontal="center"/>
      <protection/>
    </xf>
    <xf numFmtId="0" fontId="7" fillId="34" borderId="50" xfId="0" applyFont="1" applyFill="1" applyBorder="1" applyAlignment="1" applyProtection="1">
      <alignment horizontal="center"/>
      <protection/>
    </xf>
    <xf numFmtId="0" fontId="4" fillId="35" borderId="72" xfId="0" applyFont="1" applyFill="1" applyBorder="1" applyAlignment="1" applyProtection="1">
      <alignment horizontal="center"/>
      <protection/>
    </xf>
    <xf numFmtId="0" fontId="4" fillId="35" borderId="73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37"/>
  <sheetViews>
    <sheetView defaultGridColor="0" zoomScale="75" zoomScaleNormal="75" zoomScalePageLayoutView="0" colorId="22" workbookViewId="0" topLeftCell="A1">
      <selection activeCell="K37" sqref="K37"/>
    </sheetView>
  </sheetViews>
  <sheetFormatPr defaultColWidth="16.3359375" defaultRowHeight="15"/>
  <cols>
    <col min="1" max="1" width="1.2265625" style="0" customWidth="1"/>
    <col min="2" max="2" width="1.5625" style="0" customWidth="1"/>
    <col min="3" max="3" width="23.77734375" style="0" customWidth="1"/>
    <col min="4" max="7" width="16.3359375" style="0" customWidth="1"/>
    <col min="8" max="8" width="22.3359375" style="0" customWidth="1"/>
    <col min="9" max="9" width="20.88671875" style="0" customWidth="1"/>
    <col min="10" max="10" width="18.5546875" style="0" customWidth="1"/>
  </cols>
  <sheetData>
    <row r="1" spans="1:14" ht="42.75" thickBot="1">
      <c r="A1" s="1"/>
      <c r="B1" s="1"/>
      <c r="C1" s="203" t="s">
        <v>185</v>
      </c>
      <c r="D1" s="204"/>
      <c r="E1" s="204"/>
      <c r="F1" s="204"/>
      <c r="G1" s="204"/>
      <c r="H1" s="204"/>
      <c r="I1" s="204"/>
      <c r="J1" s="204"/>
      <c r="K1" s="1"/>
      <c r="L1" s="1"/>
      <c r="M1" s="1"/>
      <c r="N1" s="1"/>
    </row>
    <row r="2" spans="1:14" ht="36" customHeight="1">
      <c r="A2" s="1"/>
      <c r="B2" s="1"/>
      <c r="C2" s="188"/>
      <c r="D2" s="185"/>
      <c r="E2" s="185"/>
      <c r="F2" s="185"/>
      <c r="G2" s="185"/>
      <c r="H2" s="185"/>
      <c r="I2" s="185"/>
      <c r="J2" s="189"/>
      <c r="K2" s="1"/>
      <c r="L2" s="1"/>
      <c r="M2" s="1"/>
      <c r="N2" s="1"/>
    </row>
    <row r="3" spans="1:14" ht="36">
      <c r="A3" s="1"/>
      <c r="B3" s="1"/>
      <c r="C3" s="205" t="s">
        <v>0</v>
      </c>
      <c r="D3" s="190"/>
      <c r="E3" s="181"/>
      <c r="F3" s="181"/>
      <c r="G3" s="181"/>
      <c r="H3" s="181"/>
      <c r="I3" s="181"/>
      <c r="J3" s="191"/>
      <c r="K3" s="175"/>
      <c r="L3" s="175"/>
      <c r="M3" s="1"/>
      <c r="N3" s="1"/>
    </row>
    <row r="4" spans="1:14" ht="23.25">
      <c r="A4" s="1"/>
      <c r="B4" s="1"/>
      <c r="C4" s="192" t="s">
        <v>239</v>
      </c>
      <c r="D4" s="182"/>
      <c r="E4" s="182"/>
      <c r="F4" s="182"/>
      <c r="G4" s="182"/>
      <c r="H4" s="182"/>
      <c r="I4" s="182"/>
      <c r="J4" s="193"/>
      <c r="K4" s="175"/>
      <c r="L4" s="175"/>
      <c r="M4" s="1"/>
      <c r="N4" s="1"/>
    </row>
    <row r="5" spans="1:14" ht="23.25">
      <c r="A5" s="1"/>
      <c r="B5" s="1"/>
      <c r="C5" s="192" t="s">
        <v>1</v>
      </c>
      <c r="D5" s="182"/>
      <c r="E5" s="182"/>
      <c r="F5" s="182"/>
      <c r="G5" s="182"/>
      <c r="H5" s="182"/>
      <c r="I5" s="182"/>
      <c r="J5" s="193"/>
      <c r="K5" s="175"/>
      <c r="L5" s="175"/>
      <c r="M5" s="1"/>
      <c r="N5" s="1"/>
    </row>
    <row r="6" spans="1:14" ht="23.25">
      <c r="A6" s="1"/>
      <c r="B6" s="1"/>
      <c r="C6" s="192" t="s">
        <v>240</v>
      </c>
      <c r="D6" s="182"/>
      <c r="E6" s="182"/>
      <c r="F6" s="182"/>
      <c r="G6" s="182"/>
      <c r="H6" s="182"/>
      <c r="I6" s="182"/>
      <c r="J6" s="193"/>
      <c r="K6" s="175"/>
      <c r="L6" s="175"/>
      <c r="M6" s="1"/>
      <c r="N6" s="1"/>
    </row>
    <row r="7" spans="1:14" ht="23.25">
      <c r="A7" s="1"/>
      <c r="B7" s="1"/>
      <c r="C7" s="192" t="s">
        <v>241</v>
      </c>
      <c r="D7" s="182"/>
      <c r="E7" s="182"/>
      <c r="F7" s="182"/>
      <c r="G7" s="182"/>
      <c r="H7" s="182"/>
      <c r="I7" s="182"/>
      <c r="J7" s="193"/>
      <c r="K7" s="175"/>
      <c r="L7" s="175"/>
      <c r="M7" s="1"/>
      <c r="N7" s="1"/>
    </row>
    <row r="8" spans="1:14" ht="23.25">
      <c r="A8" s="1"/>
      <c r="B8" s="1"/>
      <c r="C8" s="192"/>
      <c r="D8" s="182"/>
      <c r="E8" s="182"/>
      <c r="F8" s="182"/>
      <c r="G8" s="182"/>
      <c r="H8" s="182"/>
      <c r="I8" s="182"/>
      <c r="J8" s="193"/>
      <c r="K8" s="175"/>
      <c r="L8" s="175"/>
      <c r="M8" s="1"/>
      <c r="N8" s="1"/>
    </row>
    <row r="9" spans="1:14" ht="23.25">
      <c r="A9" s="1"/>
      <c r="B9" s="1"/>
      <c r="C9" s="201" t="s">
        <v>238</v>
      </c>
      <c r="D9" s="202"/>
      <c r="E9" s="202"/>
      <c r="F9" s="202"/>
      <c r="G9" s="202"/>
      <c r="H9" s="202"/>
      <c r="I9" s="183"/>
      <c r="J9" s="194"/>
      <c r="K9" s="186"/>
      <c r="L9" s="178"/>
      <c r="M9" s="179"/>
      <c r="N9" s="179"/>
    </row>
    <row r="10" spans="1:14" ht="23.25">
      <c r="A10" s="1"/>
      <c r="B10" s="1"/>
      <c r="C10" s="196"/>
      <c r="D10" s="184"/>
      <c r="E10" s="184"/>
      <c r="F10" s="184"/>
      <c r="G10" s="184"/>
      <c r="H10" s="184"/>
      <c r="I10" s="184"/>
      <c r="J10" s="197"/>
      <c r="K10" s="187"/>
      <c r="L10" s="180"/>
      <c r="M10" s="179"/>
      <c r="N10" s="179"/>
    </row>
    <row r="11" spans="1:14" ht="23.25">
      <c r="A11" s="1"/>
      <c r="B11" s="1"/>
      <c r="C11" s="195" t="s">
        <v>2</v>
      </c>
      <c r="D11" s="182"/>
      <c r="E11" s="182"/>
      <c r="F11" s="182"/>
      <c r="G11" s="182"/>
      <c r="H11" s="182"/>
      <c r="I11" s="182"/>
      <c r="J11" s="193"/>
      <c r="K11" s="175"/>
      <c r="L11" s="175"/>
      <c r="M11" s="1"/>
      <c r="N11" s="1"/>
    </row>
    <row r="12" spans="1:14" ht="23.25">
      <c r="A12" s="1"/>
      <c r="B12" s="1"/>
      <c r="C12" s="192" t="s">
        <v>3</v>
      </c>
      <c r="D12" s="182"/>
      <c r="E12" s="182"/>
      <c r="F12" s="182"/>
      <c r="G12" s="182"/>
      <c r="H12" s="182"/>
      <c r="I12" s="182"/>
      <c r="J12" s="193"/>
      <c r="K12" s="175"/>
      <c r="L12" s="175"/>
      <c r="M12" s="1"/>
      <c r="N12" s="1"/>
    </row>
    <row r="13" spans="1:14" ht="23.25">
      <c r="A13" s="1"/>
      <c r="B13" s="1"/>
      <c r="C13" s="192" t="s">
        <v>4</v>
      </c>
      <c r="D13" s="182"/>
      <c r="E13" s="182"/>
      <c r="F13" s="182"/>
      <c r="G13" s="182"/>
      <c r="H13" s="182"/>
      <c r="I13" s="182"/>
      <c r="J13" s="193"/>
      <c r="K13" s="175"/>
      <c r="L13" s="175"/>
      <c r="M13" s="1"/>
      <c r="N13" s="1"/>
    </row>
    <row r="14" spans="1:14" ht="23.25">
      <c r="A14" s="1"/>
      <c r="B14" s="1"/>
      <c r="C14" s="192" t="s">
        <v>5</v>
      </c>
      <c r="D14" s="182"/>
      <c r="E14" s="182"/>
      <c r="F14" s="182"/>
      <c r="G14" s="182"/>
      <c r="H14" s="182"/>
      <c r="I14" s="182"/>
      <c r="J14" s="193"/>
      <c r="K14" s="175"/>
      <c r="L14" s="175"/>
      <c r="M14" s="1"/>
      <c r="N14" s="1"/>
    </row>
    <row r="15" spans="1:14" ht="24" thickBot="1">
      <c r="A15" s="1"/>
      <c r="B15" s="1"/>
      <c r="C15" s="198" t="s">
        <v>6</v>
      </c>
      <c r="D15" s="199"/>
      <c r="E15" s="199"/>
      <c r="F15" s="199"/>
      <c r="G15" s="199"/>
      <c r="H15" s="199"/>
      <c r="I15" s="199"/>
      <c r="J15" s="200"/>
      <c r="K15" s="175"/>
      <c r="L15" s="175"/>
      <c r="M15" s="1"/>
      <c r="N15" s="1"/>
    </row>
    <row r="16" spans="1:14" ht="15" customHeight="1">
      <c r="A16" s="1"/>
      <c r="B16" s="1"/>
      <c r="C16" s="176"/>
      <c r="D16" s="176"/>
      <c r="E16" s="176"/>
      <c r="F16" s="176"/>
      <c r="G16" s="176"/>
      <c r="H16" s="176"/>
      <c r="I16" s="176"/>
      <c r="J16" s="176"/>
      <c r="K16" s="175"/>
      <c r="L16" s="175"/>
      <c r="M16" s="1"/>
      <c r="N16" s="1"/>
    </row>
    <row r="17" spans="1:14" ht="23.25" hidden="1">
      <c r="A17" s="1"/>
      <c r="B17" s="1"/>
      <c r="D17" s="176"/>
      <c r="E17" s="176"/>
      <c r="F17" s="176"/>
      <c r="G17" s="176"/>
      <c r="H17" s="176"/>
      <c r="I17" s="176"/>
      <c r="J17" s="176"/>
      <c r="K17" s="175"/>
      <c r="L17" s="175"/>
      <c r="M17" s="1"/>
      <c r="N17" s="1"/>
    </row>
    <row r="18" spans="1:14" ht="23.25" hidden="1">
      <c r="A18" s="1"/>
      <c r="B18" s="1"/>
      <c r="C18" s="176"/>
      <c r="D18" s="176"/>
      <c r="E18" s="176"/>
      <c r="F18" s="176"/>
      <c r="G18" s="176"/>
      <c r="H18" s="176"/>
      <c r="I18" s="176"/>
      <c r="J18" s="176"/>
      <c r="K18" s="175"/>
      <c r="L18" s="175"/>
      <c r="M18" s="1"/>
      <c r="N18" s="1"/>
    </row>
    <row r="19" spans="3:12" ht="23.25">
      <c r="C19" s="206" t="s">
        <v>170</v>
      </c>
      <c r="D19" s="207"/>
      <c r="E19" s="207"/>
      <c r="F19" s="207"/>
      <c r="G19" s="207"/>
      <c r="H19" s="207"/>
      <c r="I19" s="207"/>
      <c r="J19" s="177"/>
      <c r="K19" s="177"/>
      <c r="L19" s="177"/>
    </row>
    <row r="20" spans="3:12" ht="15.75">
      <c r="C20" s="207"/>
      <c r="D20" s="207"/>
      <c r="E20" s="207"/>
      <c r="F20" s="207"/>
      <c r="G20" s="207"/>
      <c r="H20" s="207"/>
      <c r="I20" s="207"/>
      <c r="J20" s="177"/>
      <c r="K20" s="177"/>
      <c r="L20" s="177"/>
    </row>
    <row r="21" spans="3:12" ht="15.75">
      <c r="C21" s="207" t="s">
        <v>244</v>
      </c>
      <c r="D21" s="207"/>
      <c r="E21" s="207"/>
      <c r="F21" s="207"/>
      <c r="G21" s="207"/>
      <c r="H21" s="207"/>
      <c r="I21" s="207"/>
      <c r="J21" s="177"/>
      <c r="K21" s="177"/>
      <c r="L21" s="177"/>
    </row>
    <row r="22" spans="3:12" ht="15.75">
      <c r="C22" s="207" t="s">
        <v>171</v>
      </c>
      <c r="D22" s="207"/>
      <c r="E22" s="207"/>
      <c r="F22" s="207"/>
      <c r="G22" s="207"/>
      <c r="H22" s="207"/>
      <c r="I22" s="207"/>
      <c r="J22" s="177"/>
      <c r="K22" s="177"/>
      <c r="L22" s="177"/>
    </row>
    <row r="23" spans="3:12" ht="15.75">
      <c r="C23" s="207"/>
      <c r="D23" s="207"/>
      <c r="E23" s="207"/>
      <c r="F23" s="207"/>
      <c r="G23" s="207"/>
      <c r="H23" s="207"/>
      <c r="I23" s="207"/>
      <c r="J23" s="177"/>
      <c r="K23" s="177"/>
      <c r="L23" s="177"/>
    </row>
    <row r="24" spans="3:9" ht="20.25">
      <c r="C24" s="208" t="s">
        <v>242</v>
      </c>
      <c r="D24" s="209"/>
      <c r="E24" s="209"/>
      <c r="F24" s="209"/>
      <c r="G24" s="209"/>
      <c r="H24" s="209"/>
      <c r="I24" s="209"/>
    </row>
    <row r="25" spans="3:9" ht="15.75">
      <c r="C25" s="210">
        <v>40463</v>
      </c>
      <c r="D25" s="209"/>
      <c r="E25" s="209"/>
      <c r="F25" s="209"/>
      <c r="G25" s="209"/>
      <c r="H25" s="209"/>
      <c r="I25" s="209"/>
    </row>
    <row r="26" spans="3:9" ht="15.75">
      <c r="C26" s="211" t="s">
        <v>243</v>
      </c>
      <c r="D26" s="209"/>
      <c r="E26" s="209"/>
      <c r="F26" s="209"/>
      <c r="G26" s="209"/>
      <c r="H26" s="209"/>
      <c r="I26" s="209"/>
    </row>
    <row r="27" spans="3:9" ht="15">
      <c r="C27" s="209"/>
      <c r="D27" s="209"/>
      <c r="E27" s="209"/>
      <c r="F27" s="209"/>
      <c r="G27" s="209"/>
      <c r="H27" s="209"/>
      <c r="I27" s="209"/>
    </row>
    <row r="28" spans="3:9" ht="15">
      <c r="C28" s="209"/>
      <c r="D28" s="209"/>
      <c r="E28" s="209"/>
      <c r="F28" s="209"/>
      <c r="G28" s="209"/>
      <c r="H28" s="209"/>
      <c r="I28" s="209"/>
    </row>
    <row r="29" spans="3:9" ht="15">
      <c r="C29" s="209"/>
      <c r="D29" s="209"/>
      <c r="E29" s="209"/>
      <c r="F29" s="209"/>
      <c r="G29" s="209"/>
      <c r="H29" s="209"/>
      <c r="I29" s="209"/>
    </row>
    <row r="30" spans="3:9" ht="15">
      <c r="C30" s="209"/>
      <c r="D30" s="209"/>
      <c r="E30" s="209"/>
      <c r="F30" s="209"/>
      <c r="G30" s="209"/>
      <c r="H30" s="209"/>
      <c r="I30" s="209"/>
    </row>
    <row r="31" spans="3:9" ht="15">
      <c r="C31" s="209"/>
      <c r="D31" s="209"/>
      <c r="E31" s="209"/>
      <c r="F31" s="209"/>
      <c r="G31" s="209"/>
      <c r="H31" s="209"/>
      <c r="I31" s="209"/>
    </row>
    <row r="32" spans="3:9" ht="15">
      <c r="C32" s="209"/>
      <c r="D32" s="209"/>
      <c r="E32" s="209"/>
      <c r="F32" s="209"/>
      <c r="G32" s="209"/>
      <c r="H32" s="209"/>
      <c r="I32" s="209"/>
    </row>
    <row r="33" spans="3:9" ht="15">
      <c r="C33" s="209"/>
      <c r="D33" s="209"/>
      <c r="E33" s="209"/>
      <c r="F33" s="209"/>
      <c r="G33" s="209"/>
      <c r="H33" s="209"/>
      <c r="I33" s="209"/>
    </row>
    <row r="34" spans="3:9" ht="15">
      <c r="C34" s="209"/>
      <c r="D34" s="209"/>
      <c r="E34" s="209"/>
      <c r="F34" s="209"/>
      <c r="G34" s="209"/>
      <c r="H34" s="209"/>
      <c r="I34" s="209"/>
    </row>
    <row r="35" spans="3:9" ht="15">
      <c r="C35" s="209"/>
      <c r="D35" s="209"/>
      <c r="E35" s="209"/>
      <c r="F35" s="209"/>
      <c r="G35" s="209"/>
      <c r="H35" s="209"/>
      <c r="I35" s="209"/>
    </row>
    <row r="36" spans="3:9" ht="15">
      <c r="C36" s="209"/>
      <c r="D36" s="209"/>
      <c r="E36" s="209"/>
      <c r="F36" s="209"/>
      <c r="G36" s="209"/>
      <c r="H36" s="209"/>
      <c r="I36" s="209"/>
    </row>
    <row r="37" spans="3:9" ht="15">
      <c r="C37" s="209"/>
      <c r="D37" s="209"/>
      <c r="E37" s="209"/>
      <c r="F37" s="209"/>
      <c r="G37" s="209"/>
      <c r="H37" s="209"/>
      <c r="I37" s="209"/>
    </row>
  </sheetData>
  <sheetProtection selectLockedCells="1"/>
  <printOptions/>
  <pageMargins left="0.5" right="0.5" top="0.5" bottom="0.5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5"/>
  </sheetPr>
  <dimension ref="B1:AA227"/>
  <sheetViews>
    <sheetView tabSelected="1" defaultGridColor="0" zoomScale="70" zoomScaleNormal="70" zoomScalePageLayoutView="0" colorId="22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3" sqref="I23"/>
    </sheetView>
  </sheetViews>
  <sheetFormatPr defaultColWidth="9.77734375" defaultRowHeight="15"/>
  <cols>
    <col min="1" max="1" width="3.5546875" style="0" customWidth="1"/>
    <col min="2" max="2" width="44.10546875" style="0" customWidth="1"/>
    <col min="3" max="3" width="26.77734375" style="0" customWidth="1"/>
    <col min="4" max="4" width="16.21484375" style="0" customWidth="1"/>
    <col min="5" max="5" width="15.4453125" style="0" customWidth="1"/>
    <col min="6" max="6" width="7.77734375" style="0" customWidth="1"/>
    <col min="7" max="7" width="8.99609375" style="0" customWidth="1"/>
    <col min="8" max="8" width="15.99609375" style="0" hidden="1" customWidth="1"/>
    <col min="9" max="9" width="15.10546875" style="0" customWidth="1"/>
    <col min="10" max="10" width="11.5546875" style="0" bestFit="1" customWidth="1"/>
    <col min="11" max="11" width="13.4453125" style="0" bestFit="1" customWidth="1"/>
    <col min="12" max="13" width="11.5546875" style="0" bestFit="1" customWidth="1"/>
    <col min="14" max="14" width="44.21484375" style="0" customWidth="1"/>
  </cols>
  <sheetData>
    <row r="1" spans="2:26" ht="27.75" thickBot="1" thickTop="1">
      <c r="B1" s="79" t="s">
        <v>211</v>
      </c>
      <c r="C1" s="103" t="s">
        <v>185</v>
      </c>
      <c r="D1" s="99"/>
      <c r="E1" s="103"/>
      <c r="F1" s="99"/>
      <c r="G1" s="99"/>
      <c r="H1" s="99"/>
      <c r="I1" s="100"/>
      <c r="J1" s="16"/>
      <c r="K1" s="16"/>
      <c r="L1" s="101"/>
      <c r="M1" s="16"/>
      <c r="N1" s="16"/>
      <c r="O1" s="12"/>
      <c r="P1" s="11"/>
      <c r="Q1" s="10"/>
      <c r="R1" s="6"/>
      <c r="S1" s="12"/>
      <c r="T1" s="12"/>
      <c r="U1" s="12"/>
      <c r="V1" s="12"/>
      <c r="W1" s="12"/>
      <c r="X1" s="12"/>
      <c r="Y1" s="12"/>
      <c r="Z1" s="12"/>
    </row>
    <row r="2" spans="2:26" ht="22.5" thickTop="1">
      <c r="B2" s="80" t="s">
        <v>223</v>
      </c>
      <c r="C2" s="124" t="s">
        <v>212</v>
      </c>
      <c r="D2" s="124"/>
      <c r="E2" s="125" t="s">
        <v>215</v>
      </c>
      <c r="F2" s="125"/>
      <c r="G2" s="125"/>
      <c r="H2" s="124"/>
      <c r="I2" s="125"/>
      <c r="J2" s="125"/>
      <c r="K2" s="126"/>
      <c r="L2" s="102"/>
      <c r="M2" s="16"/>
      <c r="N2" s="16"/>
      <c r="O2" s="12"/>
      <c r="P2" s="11"/>
      <c r="Q2" s="10"/>
      <c r="R2" s="6"/>
      <c r="S2" s="12"/>
      <c r="T2" s="12"/>
      <c r="U2" s="12"/>
      <c r="V2" s="12"/>
      <c r="W2" s="12"/>
      <c r="X2" s="12"/>
      <c r="Y2" s="12"/>
      <c r="Z2" s="12"/>
    </row>
    <row r="3" spans="2:26" ht="20.25">
      <c r="B3" s="81" t="s">
        <v>224</v>
      </c>
      <c r="C3" s="127" t="s">
        <v>213</v>
      </c>
      <c r="D3" s="127"/>
      <c r="E3" s="127" t="s">
        <v>216</v>
      </c>
      <c r="F3" s="128"/>
      <c r="G3" s="128"/>
      <c r="H3" s="127"/>
      <c r="I3" s="128"/>
      <c r="J3" s="128"/>
      <c r="K3" s="129"/>
      <c r="L3" s="16"/>
      <c r="M3" s="16"/>
      <c r="N3" s="16"/>
      <c r="O3" s="10"/>
      <c r="P3" s="10"/>
      <c r="Q3" s="10"/>
      <c r="R3" s="6"/>
      <c r="S3" s="12"/>
      <c r="T3" s="12"/>
      <c r="U3" s="12"/>
      <c r="V3" s="12"/>
      <c r="W3" s="12"/>
      <c r="X3" s="12"/>
      <c r="Y3" s="12"/>
      <c r="Z3" s="12"/>
    </row>
    <row r="4" spans="2:26" ht="19.5" thickBot="1">
      <c r="B4" s="82"/>
      <c r="C4" s="127" t="s">
        <v>214</v>
      </c>
      <c r="D4" s="127"/>
      <c r="E4" s="127"/>
      <c r="F4" s="128"/>
      <c r="G4" s="128"/>
      <c r="H4" s="127"/>
      <c r="I4" s="128"/>
      <c r="J4" s="128"/>
      <c r="K4" s="129"/>
      <c r="L4" s="16"/>
      <c r="M4" s="16"/>
      <c r="N4" s="16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2:26" ht="72.75" thickTop="1">
      <c r="B5" s="19" t="s">
        <v>233</v>
      </c>
      <c r="C5" s="113" t="s">
        <v>7</v>
      </c>
      <c r="D5" s="115" t="s">
        <v>225</v>
      </c>
      <c r="E5" s="117" t="s">
        <v>226</v>
      </c>
      <c r="F5" s="117" t="s">
        <v>227</v>
      </c>
      <c r="G5" s="118" t="s">
        <v>228</v>
      </c>
      <c r="H5" s="47" t="s">
        <v>7</v>
      </c>
      <c r="I5" s="130" t="s">
        <v>229</v>
      </c>
      <c r="J5" s="115" t="s">
        <v>230</v>
      </c>
      <c r="K5" s="117" t="s">
        <v>232</v>
      </c>
      <c r="L5" s="113" t="s">
        <v>8</v>
      </c>
      <c r="M5" s="113" t="s">
        <v>9</v>
      </c>
      <c r="N5" s="212" t="s">
        <v>10</v>
      </c>
      <c r="O5" s="216"/>
      <c r="P5" s="216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 ht="18.75" thickBot="1">
      <c r="B6" s="20"/>
      <c r="C6" s="114"/>
      <c r="D6" s="116"/>
      <c r="E6" s="119"/>
      <c r="F6" s="120"/>
      <c r="G6" s="121"/>
      <c r="H6" s="48" t="s">
        <v>209</v>
      </c>
      <c r="I6" s="104"/>
      <c r="J6" s="131"/>
      <c r="K6" s="132"/>
      <c r="L6" s="122"/>
      <c r="M6" s="123"/>
      <c r="N6" s="213"/>
      <c r="O6" s="216"/>
      <c r="P6" s="216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2:26" ht="17.25" thickBot="1" thickTop="1">
      <c r="B7" s="21" t="s">
        <v>231</v>
      </c>
      <c r="C7" s="105" t="s">
        <v>42</v>
      </c>
      <c r="D7" s="68">
        <v>171.52</v>
      </c>
      <c r="E7" s="49" t="s">
        <v>15</v>
      </c>
      <c r="F7" s="62" t="s">
        <v>15</v>
      </c>
      <c r="G7" s="57" t="s">
        <v>15</v>
      </c>
      <c r="H7" s="140" t="s">
        <v>42</v>
      </c>
      <c r="I7" s="55"/>
      <c r="J7" s="141">
        <f>D7*I7</f>
        <v>0</v>
      </c>
      <c r="K7" s="133" t="str">
        <f>IF(E7="NA","NA",I7*E7)</f>
        <v>NA</v>
      </c>
      <c r="L7" s="133" t="str">
        <f>IF(K7="NA","NA",K7*F7)</f>
        <v>NA</v>
      </c>
      <c r="M7" s="133" t="str">
        <f>IF(L7="NA","NA",K7-L7)</f>
        <v>NA</v>
      </c>
      <c r="N7" s="214"/>
      <c r="O7" s="216"/>
      <c r="P7" s="216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2:26" ht="16.5" thickBot="1">
      <c r="B8" s="21" t="s">
        <v>149</v>
      </c>
      <c r="C8" s="105" t="s">
        <v>107</v>
      </c>
      <c r="D8" s="68">
        <v>13.4</v>
      </c>
      <c r="E8" s="49">
        <v>0.8</v>
      </c>
      <c r="F8" s="63">
        <v>0.54</v>
      </c>
      <c r="G8" s="58">
        <f>1-F8</f>
        <v>0.45999999999999996</v>
      </c>
      <c r="H8" s="140" t="s">
        <v>107</v>
      </c>
      <c r="I8" s="55"/>
      <c r="J8" s="142">
        <f>D8*I8</f>
        <v>0</v>
      </c>
      <c r="K8" s="133">
        <f>IF(E8="NA","NA",I8*E8)</f>
        <v>0</v>
      </c>
      <c r="L8" s="133" t="str">
        <f>IF(K8="NA","NA",K8*F8)</f>
        <v>NA</v>
      </c>
      <c r="M8" s="133" t="str">
        <f>IF(L8="NA","NA",K8-L8)</f>
        <v>NA</v>
      </c>
      <c r="N8" s="215"/>
      <c r="O8" s="216"/>
      <c r="P8" s="216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2:26" ht="16.5" thickBot="1">
      <c r="B9" s="21" t="s">
        <v>149</v>
      </c>
      <c r="C9" s="105" t="s">
        <v>150</v>
      </c>
      <c r="D9" s="68">
        <v>104.73</v>
      </c>
      <c r="E9" s="49">
        <v>5.75</v>
      </c>
      <c r="F9" s="63">
        <v>0.56</v>
      </c>
      <c r="G9" s="58">
        <f>1-F9</f>
        <v>0.43999999999999995</v>
      </c>
      <c r="H9" s="140" t="s">
        <v>150</v>
      </c>
      <c r="I9" s="55"/>
      <c r="J9" s="142">
        <f>D9*I9</f>
        <v>0</v>
      </c>
      <c r="K9" s="133">
        <f aca="true" t="shared" si="0" ref="K9:K61">IF(E9="NA","NA",I9*E9)</f>
        <v>0</v>
      </c>
      <c r="L9" s="133" t="str">
        <f aca="true" t="shared" si="1" ref="L9:L61">IF(K9="NA","NA",K9*F9)</f>
        <v>NA</v>
      </c>
      <c r="M9" s="133" t="str">
        <f aca="true" t="shared" si="2" ref="M9:M61">IF(L9="NA","NA",K9-L9)</f>
        <v>NA</v>
      </c>
      <c r="N9" s="215"/>
      <c r="O9" s="216"/>
      <c r="P9" s="216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2:16" ht="16.5" thickBot="1">
      <c r="B10" s="21" t="s">
        <v>149</v>
      </c>
      <c r="C10" s="105" t="s">
        <v>151</v>
      </c>
      <c r="D10" s="68">
        <v>122.21</v>
      </c>
      <c r="E10" s="49">
        <v>6.88</v>
      </c>
      <c r="F10" s="64">
        <v>0.54</v>
      </c>
      <c r="G10" s="143">
        <f>1-F10</f>
        <v>0.45999999999999996</v>
      </c>
      <c r="H10" s="144" t="s">
        <v>151</v>
      </c>
      <c r="I10" s="55"/>
      <c r="J10" s="142">
        <f>D10*I10</f>
        <v>0</v>
      </c>
      <c r="K10" s="133">
        <f t="shared" si="0"/>
        <v>0</v>
      </c>
      <c r="L10" s="133" t="str">
        <f t="shared" si="1"/>
        <v>NA</v>
      </c>
      <c r="M10" s="133" t="str">
        <f t="shared" si="2"/>
        <v>NA</v>
      </c>
      <c r="N10" s="44"/>
      <c r="O10" s="3"/>
      <c r="P10" s="3"/>
    </row>
    <row r="11" spans="2:16" ht="16.5" thickBot="1">
      <c r="B11" s="21" t="s">
        <v>152</v>
      </c>
      <c r="C11" s="105" t="s">
        <v>107</v>
      </c>
      <c r="D11" s="68">
        <v>14.24</v>
      </c>
      <c r="E11" s="49">
        <v>1.03</v>
      </c>
      <c r="F11" s="64">
        <v>0.45</v>
      </c>
      <c r="G11" s="143">
        <f>1-F11</f>
        <v>0.55</v>
      </c>
      <c r="H11" s="144" t="s">
        <v>107</v>
      </c>
      <c r="I11" s="55"/>
      <c r="J11" s="142">
        <f aca="true" t="shared" si="3" ref="J11:J63">D11*I11</f>
        <v>0</v>
      </c>
      <c r="K11" s="133">
        <f t="shared" si="0"/>
        <v>0</v>
      </c>
      <c r="L11" s="133" t="str">
        <f t="shared" si="1"/>
        <v>NA</v>
      </c>
      <c r="M11" s="133" t="str">
        <f t="shared" si="2"/>
        <v>NA</v>
      </c>
      <c r="N11" s="45"/>
      <c r="O11" s="3"/>
      <c r="P11" s="3"/>
    </row>
    <row r="12" spans="2:16" ht="16.5" thickBot="1">
      <c r="B12" s="21" t="s">
        <v>152</v>
      </c>
      <c r="C12" s="105" t="s">
        <v>153</v>
      </c>
      <c r="D12" s="68">
        <v>1.97</v>
      </c>
      <c r="E12" s="49" t="s">
        <v>15</v>
      </c>
      <c r="F12" s="64" t="s">
        <v>15</v>
      </c>
      <c r="G12" s="59" t="s">
        <v>15</v>
      </c>
      <c r="H12" s="144" t="s">
        <v>153</v>
      </c>
      <c r="I12" s="55"/>
      <c r="J12" s="142">
        <f t="shared" si="3"/>
        <v>0</v>
      </c>
      <c r="K12" s="133" t="str">
        <f t="shared" si="0"/>
        <v>NA</v>
      </c>
      <c r="L12" s="133" t="str">
        <f t="shared" si="1"/>
        <v>NA</v>
      </c>
      <c r="M12" s="133" t="str">
        <f t="shared" si="2"/>
        <v>NA</v>
      </c>
      <c r="N12" s="45"/>
      <c r="O12" s="3"/>
      <c r="P12" s="3"/>
    </row>
    <row r="13" spans="2:16" ht="16.5" thickBot="1">
      <c r="B13" s="21" t="s">
        <v>152</v>
      </c>
      <c r="C13" s="105" t="s">
        <v>154</v>
      </c>
      <c r="D13" s="68">
        <v>5</v>
      </c>
      <c r="E13" s="49">
        <v>0.37</v>
      </c>
      <c r="F13" s="64">
        <v>0.45</v>
      </c>
      <c r="G13" s="143">
        <f>1-F13</f>
        <v>0.55</v>
      </c>
      <c r="H13" s="144" t="s">
        <v>154</v>
      </c>
      <c r="I13" s="55"/>
      <c r="J13" s="142">
        <f t="shared" si="3"/>
        <v>0</v>
      </c>
      <c r="K13" s="133">
        <f t="shared" si="0"/>
        <v>0</v>
      </c>
      <c r="L13" s="133" t="str">
        <f t="shared" si="1"/>
        <v>NA</v>
      </c>
      <c r="M13" s="133" t="str">
        <f t="shared" si="2"/>
        <v>NA</v>
      </c>
      <c r="N13" s="45"/>
      <c r="O13" s="3"/>
      <c r="P13" s="3"/>
    </row>
    <row r="14" spans="2:16" ht="15.75" thickBot="1">
      <c r="B14" s="22" t="s">
        <v>11</v>
      </c>
      <c r="C14" s="106" t="s">
        <v>12</v>
      </c>
      <c r="D14" s="69">
        <v>81.9</v>
      </c>
      <c r="E14" s="145">
        <v>6.55</v>
      </c>
      <c r="F14" s="146">
        <v>0.43</v>
      </c>
      <c r="G14" s="143">
        <f>1-F14</f>
        <v>0.5700000000000001</v>
      </c>
      <c r="H14" s="147" t="s">
        <v>12</v>
      </c>
      <c r="I14" s="55"/>
      <c r="J14" s="142">
        <f t="shared" si="3"/>
        <v>0</v>
      </c>
      <c r="K14" s="133">
        <f t="shared" si="0"/>
        <v>0</v>
      </c>
      <c r="L14" s="133" t="str">
        <f t="shared" si="1"/>
        <v>NA</v>
      </c>
      <c r="M14" s="133" t="str">
        <f t="shared" si="2"/>
        <v>NA</v>
      </c>
      <c r="N14" s="26" t="s">
        <v>13</v>
      </c>
      <c r="O14" s="1"/>
      <c r="P14" s="1"/>
    </row>
    <row r="15" spans="2:16" ht="15.75" thickBot="1">
      <c r="B15" s="23" t="s">
        <v>14</v>
      </c>
      <c r="C15" s="107" t="s">
        <v>71</v>
      </c>
      <c r="D15" s="69">
        <v>4.5</v>
      </c>
      <c r="E15" s="145">
        <v>0.62</v>
      </c>
      <c r="F15" s="146">
        <v>0.22</v>
      </c>
      <c r="G15" s="143">
        <f>1-F15</f>
        <v>0.78</v>
      </c>
      <c r="H15" s="148" t="s">
        <v>71</v>
      </c>
      <c r="I15" s="55"/>
      <c r="J15" s="142">
        <f t="shared" si="3"/>
        <v>0</v>
      </c>
      <c r="K15" s="133">
        <f t="shared" si="0"/>
        <v>0</v>
      </c>
      <c r="L15" s="133" t="str">
        <f t="shared" si="1"/>
        <v>NA</v>
      </c>
      <c r="M15" s="133" t="str">
        <f t="shared" si="2"/>
        <v>NA</v>
      </c>
      <c r="N15" s="22"/>
      <c r="O15" s="1"/>
      <c r="P15" s="1"/>
    </row>
    <row r="16" spans="2:16" ht="15.75" thickBot="1">
      <c r="B16" s="23" t="s">
        <v>14</v>
      </c>
      <c r="C16" s="107" t="s">
        <v>155</v>
      </c>
      <c r="D16" s="69">
        <v>9.62</v>
      </c>
      <c r="E16" s="50">
        <v>0.81</v>
      </c>
      <c r="F16" s="65">
        <v>0.28</v>
      </c>
      <c r="G16" s="143">
        <f>1-F16</f>
        <v>0.72</v>
      </c>
      <c r="H16" s="148" t="s">
        <v>155</v>
      </c>
      <c r="I16" s="55"/>
      <c r="J16" s="142">
        <f t="shared" si="3"/>
        <v>0</v>
      </c>
      <c r="K16" s="133">
        <f t="shared" si="0"/>
        <v>0</v>
      </c>
      <c r="L16" s="133" t="str">
        <f t="shared" si="1"/>
        <v>NA</v>
      </c>
      <c r="M16" s="133" t="str">
        <f t="shared" si="2"/>
        <v>NA</v>
      </c>
      <c r="N16" s="22"/>
      <c r="O16" s="1"/>
      <c r="P16" s="1"/>
    </row>
    <row r="17" spans="2:16" ht="15.75" thickBot="1">
      <c r="B17" s="23" t="s">
        <v>234</v>
      </c>
      <c r="C17" s="107" t="s">
        <v>16</v>
      </c>
      <c r="D17" s="69">
        <v>2.51</v>
      </c>
      <c r="E17" s="50">
        <v>1.24</v>
      </c>
      <c r="F17" s="65">
        <v>0.58</v>
      </c>
      <c r="G17" s="59">
        <v>0.42</v>
      </c>
      <c r="H17" s="148" t="s">
        <v>71</v>
      </c>
      <c r="I17" s="55"/>
      <c r="J17" s="142">
        <f t="shared" si="3"/>
        <v>0</v>
      </c>
      <c r="K17" s="133">
        <f t="shared" si="0"/>
        <v>0</v>
      </c>
      <c r="L17" s="133" t="str">
        <f t="shared" si="1"/>
        <v>NA</v>
      </c>
      <c r="M17" s="133" t="str">
        <f t="shared" si="2"/>
        <v>NA</v>
      </c>
      <c r="N17" s="22"/>
      <c r="O17" s="1"/>
      <c r="P17" s="1"/>
    </row>
    <row r="18" spans="2:16" ht="15.75" thickBot="1">
      <c r="B18" s="23" t="s">
        <v>234</v>
      </c>
      <c r="C18" s="107" t="s">
        <v>155</v>
      </c>
      <c r="D18" s="69">
        <v>3.91</v>
      </c>
      <c r="E18" s="50">
        <v>1.33</v>
      </c>
      <c r="F18" s="65">
        <v>0.58</v>
      </c>
      <c r="G18" s="61">
        <f>1-F18</f>
        <v>0.42000000000000004</v>
      </c>
      <c r="H18" s="148" t="s">
        <v>155</v>
      </c>
      <c r="I18" s="55"/>
      <c r="J18" s="142">
        <f t="shared" si="3"/>
        <v>0</v>
      </c>
      <c r="K18" s="133">
        <f t="shared" si="0"/>
        <v>0</v>
      </c>
      <c r="L18" s="133" t="str">
        <f t="shared" si="1"/>
        <v>NA</v>
      </c>
      <c r="M18" s="133" t="str">
        <f t="shared" si="2"/>
        <v>NA</v>
      </c>
      <c r="N18" s="22"/>
      <c r="O18" s="1"/>
      <c r="P18" s="1"/>
    </row>
    <row r="19" spans="2:16" ht="21.75" thickBot="1">
      <c r="B19" s="24" t="s">
        <v>17</v>
      </c>
      <c r="C19" s="171" t="s">
        <v>205</v>
      </c>
      <c r="D19" s="70">
        <v>6.97</v>
      </c>
      <c r="E19" s="149">
        <v>0.97</v>
      </c>
      <c r="F19" s="67">
        <v>0.12</v>
      </c>
      <c r="G19" s="61">
        <f>1-F19</f>
        <v>0.88</v>
      </c>
      <c r="H19" s="150" t="s">
        <v>205</v>
      </c>
      <c r="I19" s="55"/>
      <c r="J19" s="142">
        <f t="shared" si="3"/>
        <v>0</v>
      </c>
      <c r="K19" s="133">
        <f t="shared" si="0"/>
        <v>0</v>
      </c>
      <c r="L19" s="133" t="str">
        <f t="shared" si="1"/>
        <v>NA</v>
      </c>
      <c r="M19" s="133" t="str">
        <f t="shared" si="2"/>
        <v>NA</v>
      </c>
      <c r="N19" s="24"/>
      <c r="O19" s="1"/>
      <c r="P19" s="1"/>
    </row>
    <row r="20" spans="2:16" ht="15.75" thickBot="1">
      <c r="B20" s="25" t="s">
        <v>17</v>
      </c>
      <c r="C20" s="108" t="s">
        <v>107</v>
      </c>
      <c r="D20" s="70">
        <v>3.02</v>
      </c>
      <c r="E20" s="149">
        <v>0.42</v>
      </c>
      <c r="F20" s="67">
        <v>0.21</v>
      </c>
      <c r="G20" s="61">
        <f>1-F20</f>
        <v>0.79</v>
      </c>
      <c r="H20" s="151" t="s">
        <v>107</v>
      </c>
      <c r="I20" s="55"/>
      <c r="J20" s="142">
        <f t="shared" si="3"/>
        <v>0</v>
      </c>
      <c r="K20" s="133">
        <f t="shared" si="0"/>
        <v>0</v>
      </c>
      <c r="L20" s="133" t="str">
        <f t="shared" si="1"/>
        <v>NA</v>
      </c>
      <c r="M20" s="133" t="str">
        <f t="shared" si="2"/>
        <v>NA</v>
      </c>
      <c r="N20" s="24"/>
      <c r="O20" s="1"/>
      <c r="P20" s="1"/>
    </row>
    <row r="21" spans="2:16" ht="21.75" thickBot="1">
      <c r="B21" s="25" t="s">
        <v>18</v>
      </c>
      <c r="C21" s="171" t="s">
        <v>205</v>
      </c>
      <c r="D21" s="70">
        <v>1.5</v>
      </c>
      <c r="E21" s="149">
        <v>0.68</v>
      </c>
      <c r="F21" s="66" t="s">
        <v>15</v>
      </c>
      <c r="G21" s="60" t="s">
        <v>15</v>
      </c>
      <c r="H21" s="150" t="s">
        <v>205</v>
      </c>
      <c r="I21" s="55"/>
      <c r="J21" s="142">
        <f t="shared" si="3"/>
        <v>0</v>
      </c>
      <c r="K21" s="133">
        <f t="shared" si="0"/>
        <v>0</v>
      </c>
      <c r="L21" s="133" t="str">
        <f t="shared" si="1"/>
        <v>NA</v>
      </c>
      <c r="M21" s="133" t="str">
        <f t="shared" si="2"/>
        <v>NA</v>
      </c>
      <c r="N21" s="27" t="s">
        <v>19</v>
      </c>
      <c r="O21" s="1"/>
      <c r="P21" s="1"/>
    </row>
    <row r="22" spans="2:16" ht="15.75" thickBot="1">
      <c r="B22" s="25" t="s">
        <v>18</v>
      </c>
      <c r="C22" s="108" t="s">
        <v>107</v>
      </c>
      <c r="D22" s="70">
        <v>0.82</v>
      </c>
      <c r="E22" s="149">
        <v>0.88</v>
      </c>
      <c r="F22" s="66" t="s">
        <v>15</v>
      </c>
      <c r="G22" s="60" t="s">
        <v>15</v>
      </c>
      <c r="H22" s="151" t="s">
        <v>107</v>
      </c>
      <c r="I22" s="55"/>
      <c r="J22" s="142">
        <f t="shared" si="3"/>
        <v>0</v>
      </c>
      <c r="K22" s="133">
        <f t="shared" si="0"/>
        <v>0</v>
      </c>
      <c r="L22" s="133" t="str">
        <f t="shared" si="1"/>
        <v>NA</v>
      </c>
      <c r="M22" s="133" t="str">
        <f t="shared" si="2"/>
        <v>NA</v>
      </c>
      <c r="N22" s="25"/>
      <c r="O22" s="1"/>
      <c r="P22" s="1"/>
    </row>
    <row r="23" spans="2:16" ht="21.75" thickBot="1">
      <c r="B23" s="25" t="s">
        <v>20</v>
      </c>
      <c r="C23" s="171" t="s">
        <v>205</v>
      </c>
      <c r="D23" s="70">
        <v>6.96</v>
      </c>
      <c r="E23" s="149">
        <v>0.86</v>
      </c>
      <c r="F23" s="66">
        <v>0.21</v>
      </c>
      <c r="G23" s="61">
        <f aca="true" t="shared" si="4" ref="G23:G28">1-F23</f>
        <v>0.79</v>
      </c>
      <c r="H23" s="150" t="s">
        <v>205</v>
      </c>
      <c r="I23" s="55"/>
      <c r="J23" s="142">
        <f t="shared" si="3"/>
        <v>0</v>
      </c>
      <c r="K23" s="133">
        <f t="shared" si="0"/>
        <v>0</v>
      </c>
      <c r="L23" s="133" t="str">
        <f t="shared" si="1"/>
        <v>NA</v>
      </c>
      <c r="M23" s="133" t="str">
        <f t="shared" si="2"/>
        <v>NA</v>
      </c>
      <c r="N23" s="25"/>
      <c r="O23" s="1"/>
      <c r="P23" s="1"/>
    </row>
    <row r="24" spans="2:16" ht="15.75" thickBot="1">
      <c r="B24" s="25" t="s">
        <v>20</v>
      </c>
      <c r="C24" s="108" t="s">
        <v>107</v>
      </c>
      <c r="D24" s="70">
        <v>3.34</v>
      </c>
      <c r="E24" s="149">
        <v>0.46</v>
      </c>
      <c r="F24" s="66">
        <v>0.2</v>
      </c>
      <c r="G24" s="61">
        <f t="shared" si="4"/>
        <v>0.8</v>
      </c>
      <c r="H24" s="151" t="s">
        <v>107</v>
      </c>
      <c r="I24" s="55"/>
      <c r="J24" s="142">
        <f t="shared" si="3"/>
        <v>0</v>
      </c>
      <c r="K24" s="133">
        <f t="shared" si="0"/>
        <v>0</v>
      </c>
      <c r="L24" s="133" t="str">
        <f t="shared" si="1"/>
        <v>NA</v>
      </c>
      <c r="M24" s="133" t="str">
        <f t="shared" si="2"/>
        <v>NA</v>
      </c>
      <c r="N24" s="25"/>
      <c r="O24" s="1"/>
      <c r="P24" s="1"/>
    </row>
    <row r="25" spans="2:16" ht="21.75" thickBot="1">
      <c r="B25" s="25" t="s">
        <v>148</v>
      </c>
      <c r="C25" s="171" t="s">
        <v>205</v>
      </c>
      <c r="D25" s="70">
        <v>3.82</v>
      </c>
      <c r="E25" s="149">
        <v>0.74</v>
      </c>
      <c r="F25" s="66">
        <v>0.36</v>
      </c>
      <c r="G25" s="61">
        <f t="shared" si="4"/>
        <v>0.64</v>
      </c>
      <c r="H25" s="150" t="s">
        <v>205</v>
      </c>
      <c r="I25" s="55"/>
      <c r="J25" s="142">
        <f t="shared" si="3"/>
        <v>0</v>
      </c>
      <c r="K25" s="133">
        <f t="shared" si="0"/>
        <v>0</v>
      </c>
      <c r="L25" s="133" t="str">
        <f t="shared" si="1"/>
        <v>NA</v>
      </c>
      <c r="M25" s="133" t="str">
        <f t="shared" si="2"/>
        <v>NA</v>
      </c>
      <c r="N25" s="25"/>
      <c r="O25" s="1"/>
      <c r="P25" s="1"/>
    </row>
    <row r="26" spans="2:16" ht="15.75" thickBot="1">
      <c r="B26" s="25" t="s">
        <v>148</v>
      </c>
      <c r="C26" s="108" t="s">
        <v>107</v>
      </c>
      <c r="D26" s="70">
        <v>2.13</v>
      </c>
      <c r="E26" s="149">
        <v>0.36</v>
      </c>
      <c r="F26" s="66">
        <v>0.44</v>
      </c>
      <c r="G26" s="61">
        <f t="shared" si="4"/>
        <v>0.56</v>
      </c>
      <c r="H26" s="151" t="s">
        <v>107</v>
      </c>
      <c r="I26" s="55"/>
      <c r="J26" s="142">
        <f t="shared" si="3"/>
        <v>0</v>
      </c>
      <c r="K26" s="133">
        <f t="shared" si="0"/>
        <v>0</v>
      </c>
      <c r="L26" s="133" t="str">
        <f t="shared" si="1"/>
        <v>NA</v>
      </c>
      <c r="M26" s="133" t="str">
        <f t="shared" si="2"/>
        <v>NA</v>
      </c>
      <c r="N26" s="25"/>
      <c r="O26" s="1"/>
      <c r="P26" s="1"/>
    </row>
    <row r="27" spans="2:16" ht="21.75" thickBot="1">
      <c r="B27" s="25" t="s">
        <v>21</v>
      </c>
      <c r="C27" s="171" t="s">
        <v>205</v>
      </c>
      <c r="D27" s="70">
        <v>3.56</v>
      </c>
      <c r="E27" s="149">
        <v>0.32</v>
      </c>
      <c r="F27" s="66">
        <v>0.25</v>
      </c>
      <c r="G27" s="61">
        <f t="shared" si="4"/>
        <v>0.75</v>
      </c>
      <c r="H27" s="150" t="s">
        <v>205</v>
      </c>
      <c r="I27" s="55"/>
      <c r="J27" s="142">
        <f t="shared" si="3"/>
        <v>0</v>
      </c>
      <c r="K27" s="133">
        <f t="shared" si="0"/>
        <v>0</v>
      </c>
      <c r="L27" s="133" t="str">
        <f t="shared" si="1"/>
        <v>NA</v>
      </c>
      <c r="M27" s="133" t="str">
        <f t="shared" si="2"/>
        <v>NA</v>
      </c>
      <c r="N27" s="25"/>
      <c r="O27" s="1"/>
      <c r="P27" s="1"/>
    </row>
    <row r="28" spans="2:16" ht="15.75" thickBot="1">
      <c r="B28" s="25" t="s">
        <v>21</v>
      </c>
      <c r="C28" s="108" t="s">
        <v>107</v>
      </c>
      <c r="D28" s="70">
        <v>3.89</v>
      </c>
      <c r="E28" s="149">
        <v>0.59</v>
      </c>
      <c r="F28" s="66">
        <v>0.35</v>
      </c>
      <c r="G28" s="61">
        <f t="shared" si="4"/>
        <v>0.65</v>
      </c>
      <c r="H28" s="151" t="s">
        <v>107</v>
      </c>
      <c r="I28" s="55"/>
      <c r="J28" s="142">
        <f t="shared" si="3"/>
        <v>0</v>
      </c>
      <c r="K28" s="133">
        <f t="shared" si="0"/>
        <v>0</v>
      </c>
      <c r="L28" s="133" t="str">
        <f t="shared" si="1"/>
        <v>NA</v>
      </c>
      <c r="M28" s="133" t="str">
        <f t="shared" si="2"/>
        <v>NA</v>
      </c>
      <c r="N28" s="25"/>
      <c r="O28" s="1"/>
      <c r="P28" s="1"/>
    </row>
    <row r="29" spans="2:16" ht="21.75" thickBot="1">
      <c r="B29" s="24" t="s">
        <v>22</v>
      </c>
      <c r="C29" s="171" t="s">
        <v>205</v>
      </c>
      <c r="D29" s="70">
        <v>2.5</v>
      </c>
      <c r="E29" s="149">
        <v>0.26</v>
      </c>
      <c r="F29" s="67">
        <v>0.51</v>
      </c>
      <c r="G29" s="61">
        <f>1-F29</f>
        <v>0.49</v>
      </c>
      <c r="H29" s="150" t="s">
        <v>205</v>
      </c>
      <c r="I29" s="55"/>
      <c r="J29" s="142">
        <f t="shared" si="3"/>
        <v>0</v>
      </c>
      <c r="K29" s="133">
        <f t="shared" si="0"/>
        <v>0</v>
      </c>
      <c r="L29" s="133" t="str">
        <f t="shared" si="1"/>
        <v>NA</v>
      </c>
      <c r="M29" s="133" t="str">
        <f t="shared" si="2"/>
        <v>NA</v>
      </c>
      <c r="N29" s="24"/>
      <c r="O29" s="1"/>
      <c r="P29" s="1"/>
    </row>
    <row r="30" spans="2:16" ht="15.75" thickBot="1">
      <c r="B30" s="23" t="s">
        <v>22</v>
      </c>
      <c r="C30" s="107" t="s">
        <v>156</v>
      </c>
      <c r="D30" s="69">
        <v>0.25</v>
      </c>
      <c r="E30" s="152">
        <v>0.02</v>
      </c>
      <c r="F30" s="65" t="s">
        <v>15</v>
      </c>
      <c r="G30" s="59" t="s">
        <v>15</v>
      </c>
      <c r="H30" s="148" t="s">
        <v>156</v>
      </c>
      <c r="I30" s="55"/>
      <c r="J30" s="142">
        <f t="shared" si="3"/>
        <v>0</v>
      </c>
      <c r="K30" s="133">
        <f t="shared" si="0"/>
        <v>0</v>
      </c>
      <c r="L30" s="133" t="str">
        <f t="shared" si="1"/>
        <v>NA</v>
      </c>
      <c r="M30" s="133" t="str">
        <f t="shared" si="2"/>
        <v>NA</v>
      </c>
      <c r="N30" s="22"/>
      <c r="O30" s="1"/>
      <c r="P30" s="1"/>
    </row>
    <row r="31" spans="2:16" ht="15.75" thickBot="1">
      <c r="B31" s="23" t="s">
        <v>22</v>
      </c>
      <c r="C31" s="107" t="s">
        <v>107</v>
      </c>
      <c r="D31" s="69">
        <v>61.9</v>
      </c>
      <c r="E31" s="152">
        <v>6.04</v>
      </c>
      <c r="F31" s="65">
        <v>0.52</v>
      </c>
      <c r="G31" s="143">
        <f aca="true" t="shared" si="5" ref="G31:G38">1-F31</f>
        <v>0.48</v>
      </c>
      <c r="H31" s="148" t="s">
        <v>107</v>
      </c>
      <c r="I31" s="55"/>
      <c r="J31" s="142">
        <f t="shared" si="3"/>
        <v>0</v>
      </c>
      <c r="K31" s="133">
        <f t="shared" si="0"/>
        <v>0</v>
      </c>
      <c r="L31" s="133" t="str">
        <f t="shared" si="1"/>
        <v>NA</v>
      </c>
      <c r="M31" s="133" t="str">
        <f t="shared" si="2"/>
        <v>NA</v>
      </c>
      <c r="N31" s="22"/>
      <c r="O31" s="1"/>
      <c r="P31" s="1"/>
    </row>
    <row r="32" spans="2:16" ht="21.75" thickBot="1">
      <c r="B32" s="23" t="s">
        <v>157</v>
      </c>
      <c r="C32" s="171" t="s">
        <v>205</v>
      </c>
      <c r="D32" s="71">
        <v>1.44</v>
      </c>
      <c r="E32" s="152">
        <v>0.1</v>
      </c>
      <c r="F32" s="65">
        <v>0.33</v>
      </c>
      <c r="G32" s="143">
        <f t="shared" si="5"/>
        <v>0.6699999999999999</v>
      </c>
      <c r="H32" s="150" t="s">
        <v>205</v>
      </c>
      <c r="I32" s="55"/>
      <c r="J32" s="142">
        <f t="shared" si="3"/>
        <v>0</v>
      </c>
      <c r="K32" s="133">
        <f t="shared" si="0"/>
        <v>0</v>
      </c>
      <c r="L32" s="133" t="str">
        <f t="shared" si="1"/>
        <v>NA</v>
      </c>
      <c r="M32" s="133" t="str">
        <f t="shared" si="2"/>
        <v>NA</v>
      </c>
      <c r="N32" s="22"/>
      <c r="O32" s="1"/>
      <c r="P32" s="1"/>
    </row>
    <row r="33" spans="2:16" ht="15.75" thickBot="1">
      <c r="B33" s="23" t="s">
        <v>157</v>
      </c>
      <c r="C33" s="107" t="s">
        <v>107</v>
      </c>
      <c r="D33" s="71" t="s">
        <v>15</v>
      </c>
      <c r="E33" s="152">
        <v>0.66</v>
      </c>
      <c r="F33" s="65">
        <v>0.35</v>
      </c>
      <c r="G33" s="143">
        <f t="shared" si="5"/>
        <v>0.65</v>
      </c>
      <c r="H33" s="148" t="s">
        <v>158</v>
      </c>
      <c r="I33" s="55"/>
      <c r="J33" s="142">
        <f t="shared" si="3"/>
        <v>0</v>
      </c>
      <c r="K33" s="133">
        <f t="shared" si="0"/>
        <v>0</v>
      </c>
      <c r="L33" s="133" t="str">
        <f t="shared" si="1"/>
        <v>NA</v>
      </c>
      <c r="M33" s="133" t="str">
        <f t="shared" si="2"/>
        <v>NA</v>
      </c>
      <c r="N33" s="22"/>
      <c r="O33" s="1"/>
      <c r="P33" s="1"/>
    </row>
    <row r="34" spans="2:16" ht="21.75" thickBot="1">
      <c r="B34" s="23" t="s">
        <v>159</v>
      </c>
      <c r="C34" s="171" t="s">
        <v>205</v>
      </c>
      <c r="D34" s="71" t="s">
        <v>15</v>
      </c>
      <c r="E34" s="152">
        <v>0.76</v>
      </c>
      <c r="F34" s="65">
        <v>0.45</v>
      </c>
      <c r="G34" s="143">
        <f t="shared" si="5"/>
        <v>0.55</v>
      </c>
      <c r="H34" s="150" t="s">
        <v>205</v>
      </c>
      <c r="I34" s="55"/>
      <c r="J34" s="142">
        <f t="shared" si="3"/>
        <v>0</v>
      </c>
      <c r="K34" s="133">
        <f t="shared" si="0"/>
        <v>0</v>
      </c>
      <c r="L34" s="133" t="str">
        <f t="shared" si="1"/>
        <v>NA</v>
      </c>
      <c r="M34" s="133" t="str">
        <f t="shared" si="2"/>
        <v>NA</v>
      </c>
      <c r="N34" s="22"/>
      <c r="O34" s="1"/>
      <c r="P34" s="1"/>
    </row>
    <row r="35" spans="2:16" ht="15.75" thickBot="1">
      <c r="B35" s="23" t="s">
        <v>159</v>
      </c>
      <c r="C35" s="107" t="s">
        <v>107</v>
      </c>
      <c r="D35" s="71" t="s">
        <v>15</v>
      </c>
      <c r="E35" s="152">
        <v>0.76</v>
      </c>
      <c r="F35" s="65">
        <v>0.9</v>
      </c>
      <c r="G35" s="143">
        <f t="shared" si="5"/>
        <v>0.09999999999999998</v>
      </c>
      <c r="H35" s="148" t="s">
        <v>107</v>
      </c>
      <c r="I35" s="55"/>
      <c r="J35" s="142">
        <f t="shared" si="3"/>
        <v>0</v>
      </c>
      <c r="K35" s="133">
        <f t="shared" si="0"/>
        <v>0</v>
      </c>
      <c r="L35" s="133" t="str">
        <f t="shared" si="1"/>
        <v>NA</v>
      </c>
      <c r="M35" s="133" t="str">
        <f t="shared" si="2"/>
        <v>NA</v>
      </c>
      <c r="N35" s="22"/>
      <c r="O35" s="1"/>
      <c r="P35" s="1"/>
    </row>
    <row r="36" spans="2:16" ht="15.75" thickBot="1">
      <c r="B36" s="22" t="s">
        <v>23</v>
      </c>
      <c r="C36" s="106" t="s">
        <v>24</v>
      </c>
      <c r="D36" s="69">
        <v>9.57</v>
      </c>
      <c r="E36" s="152">
        <v>1.01</v>
      </c>
      <c r="F36" s="146">
        <v>0.63</v>
      </c>
      <c r="G36" s="143">
        <f t="shared" si="5"/>
        <v>0.37</v>
      </c>
      <c r="H36" s="147" t="s">
        <v>24</v>
      </c>
      <c r="I36" s="55"/>
      <c r="J36" s="142">
        <f t="shared" si="3"/>
        <v>0</v>
      </c>
      <c r="K36" s="133">
        <f t="shared" si="0"/>
        <v>0</v>
      </c>
      <c r="L36" s="133" t="str">
        <f t="shared" si="1"/>
        <v>NA</v>
      </c>
      <c r="M36" s="133" t="str">
        <f t="shared" si="2"/>
        <v>NA</v>
      </c>
      <c r="N36" s="22"/>
      <c r="O36" s="1"/>
      <c r="P36" s="1"/>
    </row>
    <row r="37" spans="2:16" ht="15.75" thickBot="1">
      <c r="B37" s="23" t="s">
        <v>23</v>
      </c>
      <c r="C37" s="107" t="s">
        <v>162</v>
      </c>
      <c r="D37" s="69">
        <v>6.02</v>
      </c>
      <c r="E37" s="152">
        <v>0.67</v>
      </c>
      <c r="F37" s="146">
        <v>0.66</v>
      </c>
      <c r="G37" s="143">
        <f t="shared" si="5"/>
        <v>0.33999999999999997</v>
      </c>
      <c r="H37" s="148" t="s">
        <v>162</v>
      </c>
      <c r="I37" s="55"/>
      <c r="J37" s="142">
        <f t="shared" si="3"/>
        <v>0</v>
      </c>
      <c r="K37" s="133">
        <f t="shared" si="0"/>
        <v>0</v>
      </c>
      <c r="L37" s="133" t="str">
        <f t="shared" si="1"/>
        <v>NA</v>
      </c>
      <c r="M37" s="133" t="str">
        <f t="shared" si="2"/>
        <v>NA</v>
      </c>
      <c r="N37" s="22"/>
      <c r="O37" s="1"/>
      <c r="P37" s="1"/>
    </row>
    <row r="38" spans="2:16" ht="15.75" thickBot="1">
      <c r="B38" s="23" t="s">
        <v>160</v>
      </c>
      <c r="C38" s="106" t="s">
        <v>24</v>
      </c>
      <c r="D38" s="69">
        <v>6.65</v>
      </c>
      <c r="E38" s="152">
        <v>0.62</v>
      </c>
      <c r="F38" s="146">
        <v>0.65</v>
      </c>
      <c r="G38" s="143">
        <f t="shared" si="5"/>
        <v>0.35</v>
      </c>
      <c r="H38" s="147" t="s">
        <v>24</v>
      </c>
      <c r="I38" s="55"/>
      <c r="J38" s="142">
        <f t="shared" si="3"/>
        <v>0</v>
      </c>
      <c r="K38" s="133">
        <f t="shared" si="0"/>
        <v>0</v>
      </c>
      <c r="L38" s="133" t="str">
        <f t="shared" si="1"/>
        <v>NA</v>
      </c>
      <c r="M38" s="133" t="str">
        <f t="shared" si="2"/>
        <v>NA</v>
      </c>
      <c r="N38" s="22"/>
      <c r="O38" s="1"/>
      <c r="P38" s="1"/>
    </row>
    <row r="39" spans="2:16" ht="15.75" thickBot="1">
      <c r="B39" s="23" t="s">
        <v>160</v>
      </c>
      <c r="C39" s="107" t="s">
        <v>161</v>
      </c>
      <c r="D39" s="69">
        <v>3.31</v>
      </c>
      <c r="E39" s="152">
        <v>0.4</v>
      </c>
      <c r="F39" s="65" t="s">
        <v>15</v>
      </c>
      <c r="G39" s="59" t="s">
        <v>15</v>
      </c>
      <c r="H39" s="148" t="s">
        <v>161</v>
      </c>
      <c r="I39" s="55"/>
      <c r="J39" s="142">
        <f t="shared" si="3"/>
        <v>0</v>
      </c>
      <c r="K39" s="133">
        <f t="shared" si="0"/>
        <v>0</v>
      </c>
      <c r="L39" s="133" t="str">
        <f t="shared" si="1"/>
        <v>NA</v>
      </c>
      <c r="M39" s="133" t="str">
        <f t="shared" si="2"/>
        <v>NA</v>
      </c>
      <c r="N39" s="22"/>
      <c r="O39" s="1"/>
      <c r="P39" s="1"/>
    </row>
    <row r="40" spans="2:16" ht="15.75" thickBot="1">
      <c r="B40" s="23" t="s">
        <v>160</v>
      </c>
      <c r="C40" s="107" t="s">
        <v>162</v>
      </c>
      <c r="D40" s="69">
        <v>5.1</v>
      </c>
      <c r="E40" s="152">
        <v>0.6</v>
      </c>
      <c r="F40" s="65" t="s">
        <v>15</v>
      </c>
      <c r="G40" s="59" t="s">
        <v>15</v>
      </c>
      <c r="H40" s="148" t="s">
        <v>162</v>
      </c>
      <c r="I40" s="55"/>
      <c r="J40" s="142">
        <f t="shared" si="3"/>
        <v>0</v>
      </c>
      <c r="K40" s="133">
        <f t="shared" si="0"/>
        <v>0</v>
      </c>
      <c r="L40" s="133" t="str">
        <f t="shared" si="1"/>
        <v>NA</v>
      </c>
      <c r="M40" s="133" t="str">
        <f t="shared" si="2"/>
        <v>NA</v>
      </c>
      <c r="N40" s="22"/>
      <c r="O40" s="1"/>
      <c r="P40" s="1"/>
    </row>
    <row r="41" spans="2:16" ht="15.75" thickBot="1">
      <c r="B41" s="23" t="s">
        <v>165</v>
      </c>
      <c r="C41" s="107" t="s">
        <v>25</v>
      </c>
      <c r="D41" s="69">
        <v>6.59</v>
      </c>
      <c r="E41" s="152">
        <v>0.58</v>
      </c>
      <c r="F41" s="146">
        <v>0.65</v>
      </c>
      <c r="G41" s="143">
        <f>1-F41</f>
        <v>0.35</v>
      </c>
      <c r="H41" s="148" t="s">
        <v>25</v>
      </c>
      <c r="I41" s="55"/>
      <c r="J41" s="142">
        <f t="shared" si="3"/>
        <v>0</v>
      </c>
      <c r="K41" s="133">
        <f t="shared" si="0"/>
        <v>0</v>
      </c>
      <c r="L41" s="133" t="str">
        <f t="shared" si="1"/>
        <v>NA</v>
      </c>
      <c r="M41" s="133" t="str">
        <f t="shared" si="2"/>
        <v>NA</v>
      </c>
      <c r="N41" s="22"/>
      <c r="O41" s="1"/>
      <c r="P41" s="1"/>
    </row>
    <row r="42" spans="2:16" ht="15.75" thickBot="1">
      <c r="B42" s="23" t="s">
        <v>164</v>
      </c>
      <c r="C42" s="107" t="s">
        <v>24</v>
      </c>
      <c r="D42" s="69">
        <v>4.2</v>
      </c>
      <c r="E42" s="152">
        <v>0.35</v>
      </c>
      <c r="F42" s="146">
        <v>0.61</v>
      </c>
      <c r="G42" s="143">
        <f aca="true" t="shared" si="6" ref="G42:G57">1-F42</f>
        <v>0.39</v>
      </c>
      <c r="H42" s="148" t="s">
        <v>24</v>
      </c>
      <c r="I42" s="55"/>
      <c r="J42" s="142">
        <f t="shared" si="3"/>
        <v>0</v>
      </c>
      <c r="K42" s="133">
        <f t="shared" si="0"/>
        <v>0</v>
      </c>
      <c r="L42" s="133" t="str">
        <f t="shared" si="1"/>
        <v>NA</v>
      </c>
      <c r="M42" s="133" t="str">
        <f t="shared" si="2"/>
        <v>NA</v>
      </c>
      <c r="N42" s="22"/>
      <c r="O42" s="1"/>
      <c r="P42" s="1"/>
    </row>
    <row r="43" spans="2:16" ht="15.75" thickBot="1">
      <c r="B43" s="23" t="s">
        <v>163</v>
      </c>
      <c r="C43" s="107" t="s">
        <v>24</v>
      </c>
      <c r="D43" s="71" t="s">
        <v>15</v>
      </c>
      <c r="E43" s="152">
        <v>0.39</v>
      </c>
      <c r="F43" s="146">
        <v>0.58</v>
      </c>
      <c r="G43" s="143">
        <f t="shared" si="6"/>
        <v>0.42000000000000004</v>
      </c>
      <c r="H43" s="148" t="s">
        <v>24</v>
      </c>
      <c r="I43" s="55"/>
      <c r="J43" s="142">
        <f t="shared" si="3"/>
        <v>0</v>
      </c>
      <c r="K43" s="133">
        <f t="shared" si="0"/>
        <v>0</v>
      </c>
      <c r="L43" s="133" t="str">
        <f t="shared" si="1"/>
        <v>NA</v>
      </c>
      <c r="M43" s="133" t="str">
        <f t="shared" si="2"/>
        <v>NA</v>
      </c>
      <c r="N43" s="22"/>
      <c r="O43" s="1"/>
      <c r="P43" s="1"/>
    </row>
    <row r="44" spans="2:16" ht="15.75" thickBot="1">
      <c r="B44" s="23" t="s">
        <v>26</v>
      </c>
      <c r="C44" s="107" t="s">
        <v>24</v>
      </c>
      <c r="D44" s="71" t="s">
        <v>15</v>
      </c>
      <c r="E44" s="152">
        <v>0.72</v>
      </c>
      <c r="F44" s="146">
        <v>0.51</v>
      </c>
      <c r="G44" s="143">
        <f t="shared" si="6"/>
        <v>0.49</v>
      </c>
      <c r="H44" s="148" t="s">
        <v>24</v>
      </c>
      <c r="I44" s="55"/>
      <c r="J44" s="142">
        <f t="shared" si="3"/>
        <v>0</v>
      </c>
      <c r="K44" s="133">
        <f t="shared" si="0"/>
        <v>0</v>
      </c>
      <c r="L44" s="133" t="str">
        <f t="shared" si="1"/>
        <v>NA</v>
      </c>
      <c r="M44" s="133" t="str">
        <f t="shared" si="2"/>
        <v>NA</v>
      </c>
      <c r="N44" s="28" t="s">
        <v>27</v>
      </c>
      <c r="O44" s="1"/>
      <c r="P44" s="1"/>
    </row>
    <row r="45" spans="2:16" ht="15.75" thickBot="1">
      <c r="B45" s="23" t="s">
        <v>28</v>
      </c>
      <c r="C45" s="107" t="s">
        <v>24</v>
      </c>
      <c r="D45" s="71">
        <v>5.81</v>
      </c>
      <c r="E45" s="152">
        <v>0.52</v>
      </c>
      <c r="F45" s="146">
        <v>0.67</v>
      </c>
      <c r="G45" s="143">
        <f t="shared" si="6"/>
        <v>0.32999999999999996</v>
      </c>
      <c r="H45" s="148" t="s">
        <v>24</v>
      </c>
      <c r="I45" s="55"/>
      <c r="J45" s="142">
        <f t="shared" si="3"/>
        <v>0</v>
      </c>
      <c r="K45" s="133">
        <f t="shared" si="0"/>
        <v>0</v>
      </c>
      <c r="L45" s="133" t="str">
        <f t="shared" si="1"/>
        <v>NA</v>
      </c>
      <c r="M45" s="133" t="str">
        <f t="shared" si="2"/>
        <v>NA</v>
      </c>
      <c r="N45" s="23"/>
      <c r="O45" s="1"/>
      <c r="P45" s="1"/>
    </row>
    <row r="46" spans="2:16" ht="15.75" thickBot="1">
      <c r="B46" s="23" t="s">
        <v>28</v>
      </c>
      <c r="C46" s="107" t="s">
        <v>161</v>
      </c>
      <c r="D46" s="71">
        <v>2.49</v>
      </c>
      <c r="E46" s="152">
        <v>0.24</v>
      </c>
      <c r="F46" s="146">
        <v>0.67</v>
      </c>
      <c r="G46" s="143">
        <f t="shared" si="6"/>
        <v>0.32999999999999996</v>
      </c>
      <c r="H46" s="148" t="s">
        <v>161</v>
      </c>
      <c r="I46" s="55"/>
      <c r="J46" s="142">
        <f t="shared" si="3"/>
        <v>0</v>
      </c>
      <c r="K46" s="133">
        <f t="shared" si="0"/>
        <v>0</v>
      </c>
      <c r="L46" s="133" t="str">
        <f t="shared" si="1"/>
        <v>NA</v>
      </c>
      <c r="M46" s="133" t="str">
        <f t="shared" si="2"/>
        <v>NA</v>
      </c>
      <c r="N46" s="23"/>
      <c r="O46" s="1"/>
      <c r="P46" s="1"/>
    </row>
    <row r="47" spans="2:16" ht="15.75" thickBot="1">
      <c r="B47" s="23" t="s">
        <v>29</v>
      </c>
      <c r="C47" s="107" t="s">
        <v>24</v>
      </c>
      <c r="D47" s="71" t="s">
        <v>15</v>
      </c>
      <c r="E47" s="152">
        <v>0.78</v>
      </c>
      <c r="F47" s="146">
        <v>0.58</v>
      </c>
      <c r="G47" s="143">
        <f t="shared" si="6"/>
        <v>0.42000000000000004</v>
      </c>
      <c r="H47" s="148" t="s">
        <v>24</v>
      </c>
      <c r="I47" s="55"/>
      <c r="J47" s="142">
        <f t="shared" si="3"/>
        <v>0</v>
      </c>
      <c r="K47" s="133">
        <f t="shared" si="0"/>
        <v>0</v>
      </c>
      <c r="L47" s="133" t="str">
        <f t="shared" si="1"/>
        <v>NA</v>
      </c>
      <c r="M47" s="133" t="str">
        <f t="shared" si="2"/>
        <v>NA</v>
      </c>
      <c r="N47" s="23"/>
      <c r="O47" s="1"/>
      <c r="P47" s="1"/>
    </row>
    <row r="48" spans="2:16" ht="15.75" thickBot="1">
      <c r="B48" s="23" t="s">
        <v>30</v>
      </c>
      <c r="C48" s="107" t="s">
        <v>31</v>
      </c>
      <c r="D48" s="71">
        <v>4.18</v>
      </c>
      <c r="E48" s="152">
        <v>0.38</v>
      </c>
      <c r="F48" s="146">
        <v>0.62</v>
      </c>
      <c r="G48" s="143">
        <f t="shared" si="6"/>
        <v>0.38</v>
      </c>
      <c r="H48" s="148" t="s">
        <v>24</v>
      </c>
      <c r="I48" s="55"/>
      <c r="J48" s="142">
        <f t="shared" si="3"/>
        <v>0</v>
      </c>
      <c r="K48" s="133">
        <f t="shared" si="0"/>
        <v>0</v>
      </c>
      <c r="L48" s="133" t="str">
        <f t="shared" si="1"/>
        <v>NA</v>
      </c>
      <c r="M48" s="133" t="str">
        <f t="shared" si="2"/>
        <v>NA</v>
      </c>
      <c r="N48" s="23"/>
      <c r="O48" s="1"/>
      <c r="P48" s="1"/>
    </row>
    <row r="49" spans="2:16" ht="15.75" thickBot="1">
      <c r="B49" s="23" t="s">
        <v>32</v>
      </c>
      <c r="C49" s="107" t="s">
        <v>33</v>
      </c>
      <c r="D49" s="71" t="s">
        <v>15</v>
      </c>
      <c r="E49" s="152">
        <v>0.55</v>
      </c>
      <c r="F49" s="146">
        <v>0.63</v>
      </c>
      <c r="G49" s="143">
        <f t="shared" si="6"/>
        <v>0.37</v>
      </c>
      <c r="H49" s="148" t="s">
        <v>25</v>
      </c>
      <c r="I49" s="55"/>
      <c r="J49" s="142">
        <f t="shared" si="3"/>
        <v>0</v>
      </c>
      <c r="K49" s="133">
        <f t="shared" si="0"/>
        <v>0</v>
      </c>
      <c r="L49" s="133" t="str">
        <f t="shared" si="1"/>
        <v>NA</v>
      </c>
      <c r="M49" s="133" t="str">
        <f t="shared" si="2"/>
        <v>NA</v>
      </c>
      <c r="N49" s="23"/>
      <c r="O49" s="1"/>
      <c r="P49" s="1"/>
    </row>
    <row r="50" spans="2:16" ht="15.75" thickBot="1">
      <c r="B50" s="22" t="s">
        <v>34</v>
      </c>
      <c r="C50" s="106" t="s">
        <v>24</v>
      </c>
      <c r="D50" s="69">
        <v>4.99</v>
      </c>
      <c r="E50" s="152">
        <v>0.59</v>
      </c>
      <c r="F50" s="146">
        <v>0.62</v>
      </c>
      <c r="G50" s="143">
        <f t="shared" si="6"/>
        <v>0.38</v>
      </c>
      <c r="H50" s="147" t="s">
        <v>24</v>
      </c>
      <c r="I50" s="55"/>
      <c r="J50" s="142">
        <f t="shared" si="3"/>
        <v>0</v>
      </c>
      <c r="K50" s="133">
        <f t="shared" si="0"/>
        <v>0</v>
      </c>
      <c r="L50" s="133" t="str">
        <f t="shared" si="1"/>
        <v>NA</v>
      </c>
      <c r="M50" s="133" t="str">
        <f t="shared" si="2"/>
        <v>NA</v>
      </c>
      <c r="N50" s="22"/>
      <c r="O50" s="1"/>
      <c r="P50" s="1"/>
    </row>
    <row r="51" spans="2:16" ht="15.75" thickBot="1">
      <c r="B51" s="23" t="s">
        <v>34</v>
      </c>
      <c r="C51" s="107" t="s">
        <v>161</v>
      </c>
      <c r="D51" s="69">
        <v>2.46</v>
      </c>
      <c r="E51" s="152">
        <v>0.26</v>
      </c>
      <c r="F51" s="146">
        <v>0.63</v>
      </c>
      <c r="G51" s="143">
        <f t="shared" si="6"/>
        <v>0.37</v>
      </c>
      <c r="H51" s="148" t="s">
        <v>161</v>
      </c>
      <c r="I51" s="55"/>
      <c r="J51" s="142">
        <f t="shared" si="3"/>
        <v>0</v>
      </c>
      <c r="K51" s="133">
        <f t="shared" si="0"/>
        <v>0</v>
      </c>
      <c r="L51" s="133" t="str">
        <f t="shared" si="1"/>
        <v>NA</v>
      </c>
      <c r="M51" s="133" t="str">
        <f t="shared" si="2"/>
        <v>NA</v>
      </c>
      <c r="N51" s="22"/>
      <c r="O51" s="1"/>
      <c r="P51" s="1"/>
    </row>
    <row r="52" spans="2:16" ht="15.75" thickBot="1">
      <c r="B52" s="24" t="s">
        <v>35</v>
      </c>
      <c r="C52" s="109" t="s">
        <v>24</v>
      </c>
      <c r="D52" s="72" t="s">
        <v>15</v>
      </c>
      <c r="E52" s="149">
        <v>0.27</v>
      </c>
      <c r="F52" s="67">
        <v>0.56</v>
      </c>
      <c r="G52" s="143">
        <f t="shared" si="6"/>
        <v>0.43999999999999995</v>
      </c>
      <c r="H52" s="153" t="s">
        <v>24</v>
      </c>
      <c r="I52" s="55"/>
      <c r="J52" s="142">
        <f t="shared" si="3"/>
        <v>0</v>
      </c>
      <c r="K52" s="133">
        <f t="shared" si="0"/>
        <v>0</v>
      </c>
      <c r="L52" s="133" t="str">
        <f t="shared" si="1"/>
        <v>NA</v>
      </c>
      <c r="M52" s="133" t="str">
        <f t="shared" si="2"/>
        <v>NA</v>
      </c>
      <c r="N52" s="29" t="s">
        <v>36</v>
      </c>
      <c r="O52" s="1"/>
      <c r="P52" s="1"/>
    </row>
    <row r="53" spans="2:16" ht="15.75" thickBot="1">
      <c r="B53" s="25" t="s">
        <v>72</v>
      </c>
      <c r="C53" s="108" t="s">
        <v>24</v>
      </c>
      <c r="D53" s="73">
        <v>3.71</v>
      </c>
      <c r="E53" s="149">
        <v>0.27</v>
      </c>
      <c r="F53" s="67">
        <v>0.61</v>
      </c>
      <c r="G53" s="143">
        <f t="shared" si="6"/>
        <v>0.39</v>
      </c>
      <c r="H53" s="148" t="s">
        <v>24</v>
      </c>
      <c r="I53" s="55"/>
      <c r="J53" s="142">
        <f t="shared" si="3"/>
        <v>0</v>
      </c>
      <c r="K53" s="133">
        <f t="shared" si="0"/>
        <v>0</v>
      </c>
      <c r="L53" s="133" t="str">
        <f t="shared" si="1"/>
        <v>NA</v>
      </c>
      <c r="M53" s="133" t="str">
        <f t="shared" si="2"/>
        <v>NA</v>
      </c>
      <c r="N53" s="27" t="s">
        <v>27</v>
      </c>
      <c r="O53" s="1"/>
      <c r="P53" s="1"/>
    </row>
    <row r="54" spans="2:16" ht="15.75" thickBot="1">
      <c r="B54" s="25" t="s">
        <v>187</v>
      </c>
      <c r="C54" s="108" t="s">
        <v>25</v>
      </c>
      <c r="D54" s="73">
        <v>2.15</v>
      </c>
      <c r="E54" s="149">
        <v>0.17</v>
      </c>
      <c r="F54" s="67">
        <v>0.56</v>
      </c>
      <c r="G54" s="143">
        <f t="shared" si="6"/>
        <v>0.43999999999999995</v>
      </c>
      <c r="H54" s="148" t="s">
        <v>25</v>
      </c>
      <c r="I54" s="55"/>
      <c r="J54" s="142">
        <f t="shared" si="3"/>
        <v>0</v>
      </c>
      <c r="K54" s="133">
        <f t="shared" si="0"/>
        <v>0</v>
      </c>
      <c r="L54" s="133" t="str">
        <f t="shared" si="1"/>
        <v>NA</v>
      </c>
      <c r="M54" s="133" t="str">
        <f t="shared" si="2"/>
        <v>NA</v>
      </c>
      <c r="N54" s="27" t="s">
        <v>43</v>
      </c>
      <c r="O54" s="1"/>
      <c r="P54" s="1"/>
    </row>
    <row r="55" spans="2:16" ht="15.75" thickBot="1">
      <c r="B55" s="25" t="s">
        <v>186</v>
      </c>
      <c r="C55" s="108" t="s">
        <v>25</v>
      </c>
      <c r="D55" s="73">
        <v>3.48</v>
      </c>
      <c r="E55" s="149">
        <v>0.16</v>
      </c>
      <c r="F55" s="67">
        <v>0.6</v>
      </c>
      <c r="G55" s="143">
        <f t="shared" si="6"/>
        <v>0.4</v>
      </c>
      <c r="H55" s="148" t="s">
        <v>25</v>
      </c>
      <c r="I55" s="55"/>
      <c r="J55" s="142">
        <f t="shared" si="3"/>
        <v>0</v>
      </c>
      <c r="K55" s="133">
        <f t="shared" si="0"/>
        <v>0</v>
      </c>
      <c r="L55" s="133" t="str">
        <f t="shared" si="1"/>
        <v>NA</v>
      </c>
      <c r="M55" s="133" t="str">
        <f t="shared" si="2"/>
        <v>NA</v>
      </c>
      <c r="N55" s="27" t="s">
        <v>39</v>
      </c>
      <c r="O55" s="1"/>
      <c r="P55" s="1"/>
    </row>
    <row r="56" spans="2:16" ht="15.75" thickBot="1">
      <c r="B56" s="25" t="s">
        <v>73</v>
      </c>
      <c r="C56" s="108" t="s">
        <v>24</v>
      </c>
      <c r="D56" s="73">
        <v>3.16</v>
      </c>
      <c r="E56" s="149">
        <v>0.26</v>
      </c>
      <c r="F56" s="67">
        <v>0.41</v>
      </c>
      <c r="G56" s="143">
        <f t="shared" si="6"/>
        <v>0.5900000000000001</v>
      </c>
      <c r="H56" s="148" t="s">
        <v>24</v>
      </c>
      <c r="I56" s="55"/>
      <c r="J56" s="142">
        <f t="shared" si="3"/>
        <v>0</v>
      </c>
      <c r="K56" s="133">
        <f t="shared" si="0"/>
        <v>0</v>
      </c>
      <c r="L56" s="133" t="str">
        <f t="shared" si="1"/>
        <v>NA</v>
      </c>
      <c r="M56" s="133" t="str">
        <f t="shared" si="2"/>
        <v>NA</v>
      </c>
      <c r="N56" s="25"/>
      <c r="O56" s="1"/>
      <c r="P56" s="1"/>
    </row>
    <row r="57" spans="2:16" ht="15.75" thickBot="1">
      <c r="B57" s="25" t="s">
        <v>74</v>
      </c>
      <c r="C57" s="108" t="s">
        <v>24</v>
      </c>
      <c r="D57" s="73">
        <v>7.5</v>
      </c>
      <c r="E57" s="149">
        <v>0.62</v>
      </c>
      <c r="F57" s="67">
        <v>0.65</v>
      </c>
      <c r="G57" s="143">
        <f t="shared" si="6"/>
        <v>0.35</v>
      </c>
      <c r="H57" s="148" t="s">
        <v>24</v>
      </c>
      <c r="I57" s="55"/>
      <c r="J57" s="142">
        <f t="shared" si="3"/>
        <v>0</v>
      </c>
      <c r="K57" s="133">
        <f t="shared" si="0"/>
        <v>0</v>
      </c>
      <c r="L57" s="133" t="str">
        <f t="shared" si="1"/>
        <v>NA</v>
      </c>
      <c r="M57" s="133" t="str">
        <f t="shared" si="2"/>
        <v>NA</v>
      </c>
      <c r="N57" s="25"/>
      <c r="O57" s="1"/>
      <c r="P57" s="1"/>
    </row>
    <row r="58" spans="2:16" ht="15.75" thickBot="1">
      <c r="B58" s="25" t="s">
        <v>75</v>
      </c>
      <c r="C58" s="108" t="s">
        <v>76</v>
      </c>
      <c r="D58" s="73">
        <v>8.92</v>
      </c>
      <c r="E58" s="149">
        <v>0.7</v>
      </c>
      <c r="F58" s="67">
        <v>0.49</v>
      </c>
      <c r="G58" s="61">
        <f aca="true" t="shared" si="7" ref="G58:G69">1-F58</f>
        <v>0.51</v>
      </c>
      <c r="H58" s="148" t="s">
        <v>76</v>
      </c>
      <c r="I58" s="55"/>
      <c r="J58" s="142">
        <f t="shared" si="3"/>
        <v>0</v>
      </c>
      <c r="K58" s="133">
        <f t="shared" si="0"/>
        <v>0</v>
      </c>
      <c r="L58" s="133" t="str">
        <f t="shared" si="1"/>
        <v>NA</v>
      </c>
      <c r="M58" s="133" t="str">
        <f t="shared" si="2"/>
        <v>NA</v>
      </c>
      <c r="N58" s="25"/>
      <c r="O58" s="1"/>
      <c r="P58" s="1"/>
    </row>
    <row r="59" spans="2:16" ht="15.75" thickBot="1">
      <c r="B59" s="25" t="s">
        <v>75</v>
      </c>
      <c r="C59" s="108" t="s">
        <v>166</v>
      </c>
      <c r="D59" s="73">
        <v>8.17</v>
      </c>
      <c r="E59" s="149">
        <v>0.59</v>
      </c>
      <c r="F59" s="67">
        <v>0.53</v>
      </c>
      <c r="G59" s="61">
        <f t="shared" si="7"/>
        <v>0.47</v>
      </c>
      <c r="H59" s="148" t="s">
        <v>166</v>
      </c>
      <c r="I59" s="55"/>
      <c r="J59" s="142">
        <f t="shared" si="3"/>
        <v>0</v>
      </c>
      <c r="K59" s="133">
        <f t="shared" si="0"/>
        <v>0</v>
      </c>
      <c r="L59" s="133" t="str">
        <f t="shared" si="1"/>
        <v>NA</v>
      </c>
      <c r="M59" s="133" t="str">
        <f t="shared" si="2"/>
        <v>NA</v>
      </c>
      <c r="N59" s="25"/>
      <c r="O59" s="1"/>
      <c r="P59" s="1"/>
    </row>
    <row r="60" spans="2:16" ht="15.75" thickBot="1">
      <c r="B60" s="25" t="s">
        <v>75</v>
      </c>
      <c r="C60" s="108" t="s">
        <v>107</v>
      </c>
      <c r="D60" s="73">
        <v>14.34</v>
      </c>
      <c r="E60" s="149">
        <v>0.8</v>
      </c>
      <c r="F60" s="67">
        <v>0.54</v>
      </c>
      <c r="G60" s="61">
        <f t="shared" si="7"/>
        <v>0.45999999999999996</v>
      </c>
      <c r="H60" s="148" t="s">
        <v>107</v>
      </c>
      <c r="I60" s="55"/>
      <c r="J60" s="142">
        <f t="shared" si="3"/>
        <v>0</v>
      </c>
      <c r="K60" s="133">
        <f t="shared" si="0"/>
        <v>0</v>
      </c>
      <c r="L60" s="133" t="str">
        <f t="shared" si="1"/>
        <v>NA</v>
      </c>
      <c r="M60" s="133" t="str">
        <f t="shared" si="2"/>
        <v>NA</v>
      </c>
      <c r="N60" s="25"/>
      <c r="O60" s="1"/>
      <c r="P60" s="1"/>
    </row>
    <row r="61" spans="2:16" ht="15.75" thickBot="1">
      <c r="B61" s="24" t="s">
        <v>37</v>
      </c>
      <c r="C61" s="109" t="s">
        <v>38</v>
      </c>
      <c r="D61" s="70">
        <v>6.24</v>
      </c>
      <c r="E61" s="149">
        <v>0.55</v>
      </c>
      <c r="F61" s="67">
        <v>0.42</v>
      </c>
      <c r="G61" s="61">
        <f t="shared" si="7"/>
        <v>0.5800000000000001</v>
      </c>
      <c r="H61" s="147" t="s">
        <v>38</v>
      </c>
      <c r="I61" s="55"/>
      <c r="J61" s="142">
        <f t="shared" si="3"/>
        <v>0</v>
      </c>
      <c r="K61" s="133">
        <f t="shared" si="0"/>
        <v>0</v>
      </c>
      <c r="L61" s="133" t="str">
        <f t="shared" si="1"/>
        <v>NA</v>
      </c>
      <c r="M61" s="133" t="str">
        <f t="shared" si="2"/>
        <v>NA</v>
      </c>
      <c r="N61" s="29" t="s">
        <v>39</v>
      </c>
      <c r="O61" s="1"/>
      <c r="P61" s="1"/>
    </row>
    <row r="62" spans="2:16" ht="15.75" thickBot="1">
      <c r="B62" s="23" t="s">
        <v>37</v>
      </c>
      <c r="C62" s="107" t="s">
        <v>166</v>
      </c>
      <c r="D62" s="69">
        <v>4.9</v>
      </c>
      <c r="E62" s="152">
        <v>0.4</v>
      </c>
      <c r="F62" s="146">
        <v>0.45</v>
      </c>
      <c r="G62" s="143">
        <f t="shared" si="7"/>
        <v>0.55</v>
      </c>
      <c r="H62" s="148" t="s">
        <v>166</v>
      </c>
      <c r="I62" s="55"/>
      <c r="J62" s="142">
        <f t="shared" si="3"/>
        <v>0</v>
      </c>
      <c r="K62" s="133">
        <f aca="true" t="shared" si="8" ref="K62:K115">IF(E62="NA","NA",I62*E62)</f>
        <v>0</v>
      </c>
      <c r="L62" s="133" t="str">
        <f aca="true" t="shared" si="9" ref="L62:L115">IF(K62="NA","NA",K62*F62)</f>
        <v>NA</v>
      </c>
      <c r="M62" s="133" t="str">
        <f aca="true" t="shared" si="10" ref="M62:M115">IF(L62="NA","NA",K62-L62)</f>
        <v>NA</v>
      </c>
      <c r="N62" s="22"/>
      <c r="O62" s="1"/>
      <c r="P62" s="1"/>
    </row>
    <row r="63" spans="2:16" ht="15.75" thickBot="1">
      <c r="B63" s="23" t="s">
        <v>77</v>
      </c>
      <c r="C63" s="107" t="s">
        <v>76</v>
      </c>
      <c r="D63" s="69">
        <v>7.27</v>
      </c>
      <c r="E63" s="152">
        <v>0.62</v>
      </c>
      <c r="F63" s="146">
        <v>0.6</v>
      </c>
      <c r="G63" s="143">
        <f t="shared" si="7"/>
        <v>0.4</v>
      </c>
      <c r="H63" s="148" t="s">
        <v>38</v>
      </c>
      <c r="I63" s="55"/>
      <c r="J63" s="142">
        <f t="shared" si="3"/>
        <v>0</v>
      </c>
      <c r="K63" s="133">
        <f t="shared" si="8"/>
        <v>0</v>
      </c>
      <c r="L63" s="133" t="str">
        <f t="shared" si="9"/>
        <v>NA</v>
      </c>
      <c r="M63" s="133" t="str">
        <f t="shared" si="10"/>
        <v>NA</v>
      </c>
      <c r="N63" s="28" t="s">
        <v>78</v>
      </c>
      <c r="O63" s="1"/>
      <c r="P63" s="1"/>
    </row>
    <row r="64" spans="2:16" ht="15.75" thickBot="1">
      <c r="B64" s="23" t="s">
        <v>77</v>
      </c>
      <c r="C64" s="107" t="s">
        <v>107</v>
      </c>
      <c r="D64" s="69">
        <v>72.67</v>
      </c>
      <c r="E64" s="152">
        <v>7.6</v>
      </c>
      <c r="F64" s="146">
        <v>0.6</v>
      </c>
      <c r="G64" s="143">
        <f t="shared" si="7"/>
        <v>0.4</v>
      </c>
      <c r="H64" s="148" t="s">
        <v>107</v>
      </c>
      <c r="I64" s="55"/>
      <c r="J64" s="142">
        <f aca="true" t="shared" si="11" ref="J64:J117">D64*I64</f>
        <v>0</v>
      </c>
      <c r="K64" s="133">
        <f t="shared" si="8"/>
        <v>0</v>
      </c>
      <c r="L64" s="133" t="str">
        <f t="shared" si="9"/>
        <v>NA</v>
      </c>
      <c r="M64" s="133" t="str">
        <f t="shared" si="10"/>
        <v>NA</v>
      </c>
      <c r="N64" s="23"/>
      <c r="O64" s="1"/>
      <c r="P64" s="1"/>
    </row>
    <row r="65" spans="2:16" ht="15.75" thickBot="1">
      <c r="B65" s="22" t="s">
        <v>40</v>
      </c>
      <c r="C65" s="106" t="s">
        <v>38</v>
      </c>
      <c r="D65" s="69">
        <v>9.11</v>
      </c>
      <c r="E65" s="152">
        <v>0.58</v>
      </c>
      <c r="F65" s="146">
        <v>0.53</v>
      </c>
      <c r="G65" s="143">
        <f t="shared" si="7"/>
        <v>0.47</v>
      </c>
      <c r="H65" s="147" t="s">
        <v>38</v>
      </c>
      <c r="I65" s="55"/>
      <c r="J65" s="142">
        <f t="shared" si="11"/>
        <v>0</v>
      </c>
      <c r="K65" s="133">
        <f t="shared" si="8"/>
        <v>0</v>
      </c>
      <c r="L65" s="133" t="str">
        <f t="shared" si="9"/>
        <v>NA</v>
      </c>
      <c r="M65" s="133" t="str">
        <f t="shared" si="10"/>
        <v>NA</v>
      </c>
      <c r="N65" s="22"/>
      <c r="O65" s="1"/>
      <c r="P65" s="1"/>
    </row>
    <row r="66" spans="2:16" ht="15.75" thickBot="1">
      <c r="B66" s="23" t="s">
        <v>40</v>
      </c>
      <c r="C66" s="107" t="s">
        <v>166</v>
      </c>
      <c r="D66" s="69">
        <v>5.63</v>
      </c>
      <c r="E66" s="152">
        <v>0.47</v>
      </c>
      <c r="F66" s="146">
        <v>0.54</v>
      </c>
      <c r="G66" s="143">
        <f t="shared" si="7"/>
        <v>0.45999999999999996</v>
      </c>
      <c r="H66" s="148" t="s">
        <v>166</v>
      </c>
      <c r="I66" s="55"/>
      <c r="J66" s="142">
        <f t="shared" si="11"/>
        <v>0</v>
      </c>
      <c r="K66" s="133">
        <f t="shared" si="8"/>
        <v>0</v>
      </c>
      <c r="L66" s="133" t="str">
        <f t="shared" si="9"/>
        <v>NA</v>
      </c>
      <c r="M66" s="133" t="str">
        <f t="shared" si="10"/>
        <v>NA</v>
      </c>
      <c r="N66" s="22"/>
      <c r="O66" s="1"/>
      <c r="P66" s="1"/>
    </row>
    <row r="67" spans="2:16" ht="15.75" thickBot="1">
      <c r="B67" s="23" t="s">
        <v>40</v>
      </c>
      <c r="C67" s="107" t="s">
        <v>107</v>
      </c>
      <c r="D67" s="69">
        <v>12.81</v>
      </c>
      <c r="E67" s="152">
        <v>0.73</v>
      </c>
      <c r="F67" s="146">
        <v>0.54</v>
      </c>
      <c r="G67" s="143">
        <f t="shared" si="7"/>
        <v>0.45999999999999996</v>
      </c>
      <c r="H67" s="148" t="s">
        <v>107</v>
      </c>
      <c r="I67" s="55"/>
      <c r="J67" s="142">
        <f t="shared" si="11"/>
        <v>0</v>
      </c>
      <c r="K67" s="133">
        <f t="shared" si="8"/>
        <v>0</v>
      </c>
      <c r="L67" s="133" t="str">
        <f t="shared" si="9"/>
        <v>NA</v>
      </c>
      <c r="M67" s="133" t="str">
        <f t="shared" si="10"/>
        <v>NA</v>
      </c>
      <c r="N67" s="22"/>
      <c r="O67" s="1"/>
      <c r="P67" s="1"/>
    </row>
    <row r="68" spans="2:16" ht="15.75" thickBot="1">
      <c r="B68" s="23" t="s">
        <v>80</v>
      </c>
      <c r="C68" s="107" t="s">
        <v>76</v>
      </c>
      <c r="D68" s="69">
        <v>13.43</v>
      </c>
      <c r="E68" s="152">
        <v>0.49</v>
      </c>
      <c r="F68" s="146">
        <v>0.43</v>
      </c>
      <c r="G68" s="143">
        <f t="shared" si="7"/>
        <v>0.5700000000000001</v>
      </c>
      <c r="H68" s="148" t="s">
        <v>38</v>
      </c>
      <c r="I68" s="55"/>
      <c r="J68" s="142">
        <f t="shared" si="11"/>
        <v>0</v>
      </c>
      <c r="K68" s="133">
        <f t="shared" si="8"/>
        <v>0</v>
      </c>
      <c r="L68" s="133" t="str">
        <f t="shared" si="9"/>
        <v>NA</v>
      </c>
      <c r="M68" s="133" t="str">
        <f t="shared" si="10"/>
        <v>NA</v>
      </c>
      <c r="N68" s="28" t="s">
        <v>79</v>
      </c>
      <c r="O68" s="1"/>
      <c r="P68" s="1"/>
    </row>
    <row r="69" spans="2:16" ht="15.75" thickBot="1">
      <c r="B69" s="23" t="s">
        <v>80</v>
      </c>
      <c r="C69" s="107" t="s">
        <v>166</v>
      </c>
      <c r="D69" s="71" t="s">
        <v>15</v>
      </c>
      <c r="E69" s="152">
        <v>0.42</v>
      </c>
      <c r="F69" s="146">
        <v>0.43</v>
      </c>
      <c r="G69" s="143">
        <f t="shared" si="7"/>
        <v>0.5700000000000001</v>
      </c>
      <c r="H69" s="148" t="s">
        <v>166</v>
      </c>
      <c r="I69" s="55"/>
      <c r="J69" s="142">
        <f t="shared" si="11"/>
        <v>0</v>
      </c>
      <c r="K69" s="133">
        <f t="shared" si="8"/>
        <v>0</v>
      </c>
      <c r="L69" s="133" t="str">
        <f t="shared" si="9"/>
        <v>NA</v>
      </c>
      <c r="M69" s="133" t="str">
        <f t="shared" si="10"/>
        <v>NA</v>
      </c>
      <c r="N69" s="23"/>
      <c r="O69" s="1"/>
      <c r="P69" s="1"/>
    </row>
    <row r="70" spans="2:16" ht="15.75" thickBot="1">
      <c r="B70" s="23" t="s">
        <v>81</v>
      </c>
      <c r="C70" s="107" t="s">
        <v>167</v>
      </c>
      <c r="D70" s="69">
        <v>5.87</v>
      </c>
      <c r="E70" s="51" t="s">
        <v>15</v>
      </c>
      <c r="F70" s="65" t="s">
        <v>15</v>
      </c>
      <c r="G70" s="59" t="s">
        <v>15</v>
      </c>
      <c r="H70" s="148" t="s">
        <v>168</v>
      </c>
      <c r="I70" s="55"/>
      <c r="J70" s="142">
        <f t="shared" si="11"/>
        <v>0</v>
      </c>
      <c r="K70" s="133" t="str">
        <f t="shared" si="8"/>
        <v>NA</v>
      </c>
      <c r="L70" s="133" t="str">
        <f t="shared" si="9"/>
        <v>NA</v>
      </c>
      <c r="M70" s="133" t="str">
        <f t="shared" si="10"/>
        <v>NA</v>
      </c>
      <c r="N70" s="23"/>
      <c r="O70" s="1"/>
      <c r="P70" s="1"/>
    </row>
    <row r="71" spans="2:16" ht="15.75" thickBot="1">
      <c r="B71" s="23" t="s">
        <v>82</v>
      </c>
      <c r="C71" s="107" t="s">
        <v>12</v>
      </c>
      <c r="D71" s="69">
        <v>2.28</v>
      </c>
      <c r="E71" s="51">
        <v>0.06</v>
      </c>
      <c r="F71" s="65">
        <v>0.41</v>
      </c>
      <c r="G71" s="143">
        <f>1-F71</f>
        <v>0.5900000000000001</v>
      </c>
      <c r="H71" s="148" t="s">
        <v>12</v>
      </c>
      <c r="I71" s="55"/>
      <c r="J71" s="142">
        <f t="shared" si="11"/>
        <v>0</v>
      </c>
      <c r="K71" s="133">
        <f t="shared" si="8"/>
        <v>0</v>
      </c>
      <c r="L71" s="133" t="str">
        <f t="shared" si="9"/>
        <v>NA</v>
      </c>
      <c r="M71" s="133" t="str">
        <f t="shared" si="10"/>
        <v>NA</v>
      </c>
      <c r="N71" s="23"/>
      <c r="O71" s="1"/>
      <c r="P71" s="1"/>
    </row>
    <row r="72" spans="2:16" ht="15.75" thickBot="1">
      <c r="B72" s="23" t="s">
        <v>83</v>
      </c>
      <c r="C72" s="107" t="s">
        <v>168</v>
      </c>
      <c r="D72" s="69">
        <v>9.95</v>
      </c>
      <c r="E72" s="51">
        <v>0.65</v>
      </c>
      <c r="F72" s="65">
        <v>0.43</v>
      </c>
      <c r="G72" s="143">
        <f>1-F72</f>
        <v>0.5700000000000001</v>
      </c>
      <c r="H72" s="148" t="s">
        <v>168</v>
      </c>
      <c r="I72" s="55"/>
      <c r="J72" s="142">
        <f t="shared" si="11"/>
        <v>0</v>
      </c>
      <c r="K72" s="133">
        <f t="shared" si="8"/>
        <v>0</v>
      </c>
      <c r="L72" s="133" t="str">
        <f t="shared" si="9"/>
        <v>NA</v>
      </c>
      <c r="M72" s="133" t="str">
        <f t="shared" si="10"/>
        <v>NA</v>
      </c>
      <c r="N72" s="23"/>
      <c r="O72" s="1"/>
      <c r="P72" s="1"/>
    </row>
    <row r="73" spans="2:16" ht="15.75" thickBot="1">
      <c r="B73" s="23" t="s">
        <v>83</v>
      </c>
      <c r="C73" s="107" t="s">
        <v>107</v>
      </c>
      <c r="D73" s="71" t="s">
        <v>15</v>
      </c>
      <c r="E73" s="51">
        <v>4.67</v>
      </c>
      <c r="F73" s="65">
        <v>0.43</v>
      </c>
      <c r="G73" s="143">
        <f>1-F73</f>
        <v>0.5700000000000001</v>
      </c>
      <c r="H73" s="148" t="s">
        <v>107</v>
      </c>
      <c r="I73" s="55"/>
      <c r="J73" s="142">
        <f t="shared" si="11"/>
        <v>0</v>
      </c>
      <c r="K73" s="133">
        <f t="shared" si="8"/>
        <v>0</v>
      </c>
      <c r="L73" s="133" t="str">
        <f t="shared" si="9"/>
        <v>NA</v>
      </c>
      <c r="M73" s="133" t="str">
        <f t="shared" si="10"/>
        <v>NA</v>
      </c>
      <c r="N73" s="23"/>
      <c r="O73" s="1"/>
      <c r="P73" s="1"/>
    </row>
    <row r="74" spans="2:16" ht="15.75" thickBot="1">
      <c r="B74" s="23" t="s">
        <v>84</v>
      </c>
      <c r="C74" s="107" t="s">
        <v>16</v>
      </c>
      <c r="D74" s="69">
        <v>2.27</v>
      </c>
      <c r="E74" s="51" t="s">
        <v>15</v>
      </c>
      <c r="F74" s="65" t="s">
        <v>15</v>
      </c>
      <c r="G74" s="59" t="s">
        <v>15</v>
      </c>
      <c r="H74" s="148" t="s">
        <v>71</v>
      </c>
      <c r="I74" s="55"/>
      <c r="J74" s="142">
        <f t="shared" si="11"/>
        <v>0</v>
      </c>
      <c r="K74" s="133" t="str">
        <f t="shared" si="8"/>
        <v>NA</v>
      </c>
      <c r="L74" s="133" t="str">
        <f t="shared" si="9"/>
        <v>NA</v>
      </c>
      <c r="M74" s="133" t="str">
        <f t="shared" si="10"/>
        <v>NA</v>
      </c>
      <c r="N74" s="28" t="s">
        <v>27</v>
      </c>
      <c r="O74" s="1"/>
      <c r="P74" s="1"/>
    </row>
    <row r="75" spans="2:16" ht="15.75" thickBot="1">
      <c r="B75" s="23" t="s">
        <v>85</v>
      </c>
      <c r="C75" s="107" t="s">
        <v>12</v>
      </c>
      <c r="D75" s="69">
        <v>29.81</v>
      </c>
      <c r="E75" s="51">
        <v>1.3</v>
      </c>
      <c r="F75" s="65">
        <v>0.29</v>
      </c>
      <c r="G75" s="143">
        <f>1-F75</f>
        <v>0.71</v>
      </c>
      <c r="H75" s="148" t="s">
        <v>12</v>
      </c>
      <c r="I75" s="55"/>
      <c r="J75" s="142">
        <f t="shared" si="11"/>
        <v>0</v>
      </c>
      <c r="K75" s="133">
        <f t="shared" si="8"/>
        <v>0</v>
      </c>
      <c r="L75" s="133" t="str">
        <f t="shared" si="9"/>
        <v>NA</v>
      </c>
      <c r="M75" s="133" t="str">
        <f t="shared" si="10"/>
        <v>NA</v>
      </c>
      <c r="N75" s="23"/>
      <c r="O75" s="1"/>
      <c r="P75" s="1"/>
    </row>
    <row r="76" spans="2:16" ht="15.75" thickBot="1">
      <c r="B76" s="23" t="s">
        <v>87</v>
      </c>
      <c r="C76" s="107" t="s">
        <v>12</v>
      </c>
      <c r="D76" s="69">
        <v>74.38</v>
      </c>
      <c r="E76" s="51">
        <v>0.39</v>
      </c>
      <c r="F76" s="65" t="s">
        <v>15</v>
      </c>
      <c r="G76" s="59" t="s">
        <v>15</v>
      </c>
      <c r="H76" s="148" t="s">
        <v>12</v>
      </c>
      <c r="I76" s="55"/>
      <c r="J76" s="142">
        <f t="shared" si="11"/>
        <v>0</v>
      </c>
      <c r="K76" s="133">
        <f t="shared" si="8"/>
        <v>0</v>
      </c>
      <c r="L76" s="133" t="str">
        <f t="shared" si="9"/>
        <v>NA</v>
      </c>
      <c r="M76" s="133" t="str">
        <f t="shared" si="10"/>
        <v>NA</v>
      </c>
      <c r="N76" s="28" t="s">
        <v>86</v>
      </c>
      <c r="O76" s="1"/>
      <c r="P76" s="1"/>
    </row>
    <row r="77" spans="2:16" ht="15.75" thickBot="1">
      <c r="B77" s="23" t="s">
        <v>88</v>
      </c>
      <c r="C77" s="107" t="s">
        <v>168</v>
      </c>
      <c r="D77" s="69">
        <v>61.82</v>
      </c>
      <c r="E77" s="51">
        <v>9.6</v>
      </c>
      <c r="F77" s="65">
        <v>0.41</v>
      </c>
      <c r="G77" s="143">
        <f>1-F77</f>
        <v>0.5900000000000001</v>
      </c>
      <c r="H77" s="148" t="s">
        <v>168</v>
      </c>
      <c r="I77" s="55"/>
      <c r="J77" s="142">
        <f t="shared" si="11"/>
        <v>0</v>
      </c>
      <c r="K77" s="133">
        <f t="shared" si="8"/>
        <v>0</v>
      </c>
      <c r="L77" s="133" t="str">
        <f t="shared" si="9"/>
        <v>NA</v>
      </c>
      <c r="M77" s="133" t="str">
        <f t="shared" si="10"/>
        <v>NA</v>
      </c>
      <c r="N77" s="28" t="s">
        <v>169</v>
      </c>
      <c r="O77" s="1"/>
      <c r="P77" s="1"/>
    </row>
    <row r="78" spans="2:16" ht="15.75" thickBot="1">
      <c r="B78" s="23" t="s">
        <v>88</v>
      </c>
      <c r="C78" s="107" t="s">
        <v>107</v>
      </c>
      <c r="D78" s="69">
        <v>79.77</v>
      </c>
      <c r="E78" s="51">
        <v>10.26</v>
      </c>
      <c r="F78" s="65">
        <v>0.45</v>
      </c>
      <c r="G78" s="143">
        <f>1-F78</f>
        <v>0.55</v>
      </c>
      <c r="H78" s="148" t="s">
        <v>107</v>
      </c>
      <c r="I78" s="55"/>
      <c r="J78" s="142">
        <f t="shared" si="11"/>
        <v>0</v>
      </c>
      <c r="K78" s="133">
        <f t="shared" si="8"/>
        <v>0</v>
      </c>
      <c r="L78" s="133" t="str">
        <f t="shared" si="9"/>
        <v>NA</v>
      </c>
      <c r="M78" s="133" t="str">
        <f t="shared" si="10"/>
        <v>NA</v>
      </c>
      <c r="N78" s="23"/>
      <c r="O78" s="1"/>
      <c r="P78" s="1"/>
    </row>
    <row r="79" spans="2:16" ht="15.75" thickBot="1">
      <c r="B79" s="23" t="s">
        <v>89</v>
      </c>
      <c r="C79" s="107" t="s">
        <v>107</v>
      </c>
      <c r="D79" s="69">
        <v>31.05</v>
      </c>
      <c r="E79" s="51">
        <v>5.58</v>
      </c>
      <c r="F79" s="65" t="s">
        <v>15</v>
      </c>
      <c r="G79" s="59" t="s">
        <v>15</v>
      </c>
      <c r="H79" s="148" t="s">
        <v>107</v>
      </c>
      <c r="I79" s="55"/>
      <c r="J79" s="142">
        <f t="shared" si="11"/>
        <v>0</v>
      </c>
      <c r="K79" s="133">
        <f t="shared" si="8"/>
        <v>0</v>
      </c>
      <c r="L79" s="133" t="str">
        <f t="shared" si="9"/>
        <v>NA</v>
      </c>
      <c r="M79" s="133" t="str">
        <f t="shared" si="10"/>
        <v>NA</v>
      </c>
      <c r="N79" s="28" t="s">
        <v>169</v>
      </c>
      <c r="O79" s="1"/>
      <c r="P79" s="1"/>
    </row>
    <row r="80" spans="2:16" ht="15.75" thickBot="1">
      <c r="B80" s="22" t="s">
        <v>41</v>
      </c>
      <c r="C80" s="106" t="s">
        <v>42</v>
      </c>
      <c r="D80" s="69">
        <v>2.96</v>
      </c>
      <c r="E80" s="152">
        <v>0.19</v>
      </c>
      <c r="F80" s="146">
        <v>0.6</v>
      </c>
      <c r="G80" s="143">
        <f>1-F80</f>
        <v>0.4</v>
      </c>
      <c r="H80" s="147" t="s">
        <v>42</v>
      </c>
      <c r="I80" s="55"/>
      <c r="J80" s="142">
        <f t="shared" si="11"/>
        <v>0</v>
      </c>
      <c r="K80" s="133">
        <f t="shared" si="8"/>
        <v>0</v>
      </c>
      <c r="L80" s="133" t="str">
        <f t="shared" si="9"/>
        <v>NA</v>
      </c>
      <c r="M80" s="133" t="str">
        <f t="shared" si="10"/>
        <v>NA</v>
      </c>
      <c r="N80" s="26" t="s">
        <v>43</v>
      </c>
      <c r="O80" s="1"/>
      <c r="P80" s="1"/>
    </row>
    <row r="81" spans="2:16" ht="15.75" thickBot="1">
      <c r="B81" s="23" t="s">
        <v>91</v>
      </c>
      <c r="C81" s="107" t="s">
        <v>107</v>
      </c>
      <c r="D81" s="69">
        <v>20.52</v>
      </c>
      <c r="E81" s="152">
        <v>1.48</v>
      </c>
      <c r="F81" s="146">
        <v>0.48</v>
      </c>
      <c r="G81" s="143">
        <f>1-F81</f>
        <v>0.52</v>
      </c>
      <c r="H81" s="148" t="s">
        <v>107</v>
      </c>
      <c r="I81" s="55"/>
      <c r="J81" s="142">
        <f t="shared" si="11"/>
        <v>0</v>
      </c>
      <c r="K81" s="133">
        <f t="shared" si="8"/>
        <v>0</v>
      </c>
      <c r="L81" s="133" t="str">
        <f t="shared" si="9"/>
        <v>NA</v>
      </c>
      <c r="M81" s="133" t="str">
        <f t="shared" si="10"/>
        <v>NA</v>
      </c>
      <c r="N81" s="22"/>
      <c r="O81" s="1"/>
      <c r="P81" s="1"/>
    </row>
    <row r="82" spans="2:16" ht="15.75" thickBot="1">
      <c r="B82" s="23" t="s">
        <v>91</v>
      </c>
      <c r="C82" s="107" t="s">
        <v>172</v>
      </c>
      <c r="D82" s="69">
        <v>35.74</v>
      </c>
      <c r="E82" s="152">
        <v>2.78</v>
      </c>
      <c r="F82" s="146">
        <v>0.45</v>
      </c>
      <c r="G82" s="143">
        <f>1-F82</f>
        <v>0.55</v>
      </c>
      <c r="H82" s="148" t="s">
        <v>172</v>
      </c>
      <c r="I82" s="55"/>
      <c r="J82" s="142">
        <f t="shared" si="11"/>
        <v>0</v>
      </c>
      <c r="K82" s="133">
        <f t="shared" si="8"/>
        <v>0</v>
      </c>
      <c r="L82" s="133" t="str">
        <f t="shared" si="9"/>
        <v>NA</v>
      </c>
      <c r="M82" s="133" t="str">
        <f t="shared" si="10"/>
        <v>NA</v>
      </c>
      <c r="N82" s="22"/>
      <c r="O82" s="1"/>
      <c r="P82" s="1"/>
    </row>
    <row r="83" spans="2:16" ht="15.75" thickBot="1">
      <c r="B83" s="23" t="s">
        <v>173</v>
      </c>
      <c r="C83" s="107" t="s">
        <v>172</v>
      </c>
      <c r="D83" s="71" t="s">
        <v>15</v>
      </c>
      <c r="E83" s="152">
        <v>0.33</v>
      </c>
      <c r="F83" s="146">
        <v>0.33</v>
      </c>
      <c r="G83" s="143">
        <f>1-F83</f>
        <v>0.6699999999999999</v>
      </c>
      <c r="H83" s="148" t="s">
        <v>172</v>
      </c>
      <c r="I83" s="55"/>
      <c r="J83" s="142">
        <f t="shared" si="11"/>
        <v>0</v>
      </c>
      <c r="K83" s="133">
        <f t="shared" si="8"/>
        <v>0</v>
      </c>
      <c r="L83" s="133" t="str">
        <f t="shared" si="9"/>
        <v>NA</v>
      </c>
      <c r="M83" s="133" t="str">
        <f t="shared" si="10"/>
        <v>NA</v>
      </c>
      <c r="N83" s="22"/>
      <c r="O83" s="1"/>
      <c r="P83" s="1"/>
    </row>
    <row r="84" spans="2:16" ht="15.75" thickBot="1">
      <c r="B84" s="23" t="s">
        <v>92</v>
      </c>
      <c r="C84" s="107" t="s">
        <v>93</v>
      </c>
      <c r="D84" s="71" t="s">
        <v>15</v>
      </c>
      <c r="E84" s="152">
        <v>1.25</v>
      </c>
      <c r="F84" s="146">
        <v>0.45</v>
      </c>
      <c r="G84" s="143">
        <f>1-F84</f>
        <v>0.55</v>
      </c>
      <c r="H84" s="148" t="s">
        <v>93</v>
      </c>
      <c r="I84" s="55"/>
      <c r="J84" s="142">
        <f t="shared" si="11"/>
        <v>0</v>
      </c>
      <c r="K84" s="133">
        <f t="shared" si="8"/>
        <v>0</v>
      </c>
      <c r="L84" s="133" t="str">
        <f t="shared" si="9"/>
        <v>NA</v>
      </c>
      <c r="M84" s="133" t="str">
        <f t="shared" si="10"/>
        <v>NA</v>
      </c>
      <c r="N84" s="28" t="s">
        <v>90</v>
      </c>
      <c r="O84" s="1"/>
      <c r="P84" s="1"/>
    </row>
    <row r="85" spans="2:16" ht="15.75" thickBot="1">
      <c r="B85" s="23" t="s">
        <v>94</v>
      </c>
      <c r="C85" s="107" t="s">
        <v>12</v>
      </c>
      <c r="D85" s="71">
        <v>90.38</v>
      </c>
      <c r="E85" s="152">
        <v>5.77</v>
      </c>
      <c r="F85" s="65" t="s">
        <v>15</v>
      </c>
      <c r="G85" s="59" t="s">
        <v>15</v>
      </c>
      <c r="H85" s="148" t="s">
        <v>12</v>
      </c>
      <c r="I85" s="55"/>
      <c r="J85" s="142">
        <f t="shared" si="11"/>
        <v>0</v>
      </c>
      <c r="K85" s="133">
        <f t="shared" si="8"/>
        <v>0</v>
      </c>
      <c r="L85" s="133" t="str">
        <f t="shared" si="9"/>
        <v>NA</v>
      </c>
      <c r="M85" s="133" t="str">
        <f t="shared" si="10"/>
        <v>NA</v>
      </c>
      <c r="N85" s="28" t="s">
        <v>27</v>
      </c>
      <c r="O85" s="1"/>
      <c r="P85" s="1"/>
    </row>
    <row r="86" spans="2:16" ht="15.75" thickBot="1">
      <c r="B86" s="23" t="s">
        <v>174</v>
      </c>
      <c r="C86" s="107" t="s">
        <v>100</v>
      </c>
      <c r="D86" s="71" t="s">
        <v>15</v>
      </c>
      <c r="E86" s="152">
        <v>0.02</v>
      </c>
      <c r="F86" s="65">
        <v>0.5</v>
      </c>
      <c r="G86" s="143">
        <f>1-F86</f>
        <v>0.5</v>
      </c>
      <c r="H86" s="148" t="s">
        <v>100</v>
      </c>
      <c r="I86" s="55"/>
      <c r="J86" s="142">
        <f t="shared" si="11"/>
        <v>0</v>
      </c>
      <c r="K86" s="133">
        <f t="shared" si="8"/>
        <v>0</v>
      </c>
      <c r="L86" s="133" t="str">
        <f t="shared" si="9"/>
        <v>NA</v>
      </c>
      <c r="M86" s="133" t="str">
        <f t="shared" si="10"/>
        <v>NA</v>
      </c>
      <c r="N86" s="23"/>
      <c r="O86" s="1"/>
      <c r="P86" s="1"/>
    </row>
    <row r="87" spans="2:16" ht="21.75" thickBot="1">
      <c r="B87" s="23" t="s">
        <v>95</v>
      </c>
      <c r="C87" s="171" t="s">
        <v>205</v>
      </c>
      <c r="D87" s="71">
        <v>78.06</v>
      </c>
      <c r="E87" s="152">
        <v>6.16</v>
      </c>
      <c r="F87" s="65">
        <v>0.94</v>
      </c>
      <c r="G87" s="59">
        <v>0.06</v>
      </c>
      <c r="H87" s="150" t="s">
        <v>205</v>
      </c>
      <c r="I87" s="55"/>
      <c r="J87" s="142">
        <f t="shared" si="11"/>
        <v>0</v>
      </c>
      <c r="K87" s="133">
        <f t="shared" si="8"/>
        <v>0</v>
      </c>
      <c r="L87" s="133" t="str">
        <f t="shared" si="9"/>
        <v>NA</v>
      </c>
      <c r="M87" s="133" t="str">
        <f t="shared" si="10"/>
        <v>NA</v>
      </c>
      <c r="N87" s="28" t="s">
        <v>27</v>
      </c>
      <c r="O87" s="1"/>
      <c r="P87" s="1"/>
    </row>
    <row r="88" spans="2:16" ht="15.75" thickBot="1">
      <c r="B88" s="23" t="s">
        <v>95</v>
      </c>
      <c r="C88" s="107" t="s">
        <v>175</v>
      </c>
      <c r="D88" s="71">
        <v>220</v>
      </c>
      <c r="E88" s="152">
        <v>24</v>
      </c>
      <c r="F88" s="65">
        <v>0.41</v>
      </c>
      <c r="G88" s="143">
        <f>1-F88</f>
        <v>0.5900000000000001</v>
      </c>
      <c r="H88" s="148" t="s">
        <v>175</v>
      </c>
      <c r="I88" s="55"/>
      <c r="J88" s="142">
        <f t="shared" si="11"/>
        <v>0</v>
      </c>
      <c r="K88" s="133">
        <f t="shared" si="8"/>
        <v>0</v>
      </c>
      <c r="L88" s="133" t="str">
        <f t="shared" si="9"/>
        <v>NA</v>
      </c>
      <c r="M88" s="133" t="str">
        <f t="shared" si="10"/>
        <v>NA</v>
      </c>
      <c r="N88" s="23"/>
      <c r="O88" s="1"/>
      <c r="P88" s="1"/>
    </row>
    <row r="89" spans="2:16" ht="15.75" thickBot="1">
      <c r="B89" s="23" t="s">
        <v>95</v>
      </c>
      <c r="C89" s="107" t="s">
        <v>100</v>
      </c>
      <c r="D89" s="71">
        <v>1.76</v>
      </c>
      <c r="E89" s="152">
        <v>0.07</v>
      </c>
      <c r="F89" s="65">
        <v>0.75</v>
      </c>
      <c r="G89" s="59">
        <v>0.25</v>
      </c>
      <c r="H89" s="148" t="s">
        <v>100</v>
      </c>
      <c r="I89" s="55"/>
      <c r="J89" s="142">
        <f t="shared" si="11"/>
        <v>0</v>
      </c>
      <c r="K89" s="133">
        <f t="shared" si="8"/>
        <v>0</v>
      </c>
      <c r="L89" s="133" t="str">
        <f t="shared" si="9"/>
        <v>NA</v>
      </c>
      <c r="M89" s="133" t="str">
        <f t="shared" si="10"/>
        <v>NA</v>
      </c>
      <c r="N89" s="28" t="s">
        <v>169</v>
      </c>
      <c r="O89" s="1"/>
      <c r="P89" s="1"/>
    </row>
    <row r="90" spans="2:16" ht="15.75" thickBot="1">
      <c r="B90" s="23" t="s">
        <v>95</v>
      </c>
      <c r="C90" s="107" t="s">
        <v>107</v>
      </c>
      <c r="D90" s="71">
        <v>53.12</v>
      </c>
      <c r="E90" s="152">
        <v>4.2</v>
      </c>
      <c r="F90" s="65" t="s">
        <v>15</v>
      </c>
      <c r="G90" s="59" t="s">
        <v>15</v>
      </c>
      <c r="H90" s="148" t="s">
        <v>107</v>
      </c>
      <c r="I90" s="55"/>
      <c r="J90" s="142">
        <f t="shared" si="11"/>
        <v>0</v>
      </c>
      <c r="K90" s="133">
        <f t="shared" si="8"/>
        <v>0</v>
      </c>
      <c r="L90" s="133" t="str">
        <f t="shared" si="9"/>
        <v>NA</v>
      </c>
      <c r="M90" s="133" t="str">
        <f t="shared" si="10"/>
        <v>NA</v>
      </c>
      <c r="N90" s="23"/>
      <c r="O90" s="1"/>
      <c r="P90" s="1"/>
    </row>
    <row r="91" spans="2:16" ht="21.75" thickBot="1">
      <c r="B91" s="23" t="s">
        <v>96</v>
      </c>
      <c r="C91" s="171" t="s">
        <v>205</v>
      </c>
      <c r="D91" s="71" t="s">
        <v>15</v>
      </c>
      <c r="E91" s="51">
        <v>3.8</v>
      </c>
      <c r="F91" s="65">
        <v>0.64</v>
      </c>
      <c r="G91" s="143">
        <f>1-F91</f>
        <v>0.36</v>
      </c>
      <c r="H91" s="150" t="s">
        <v>205</v>
      </c>
      <c r="I91" s="55"/>
      <c r="J91" s="142">
        <f t="shared" si="11"/>
        <v>0</v>
      </c>
      <c r="K91" s="133">
        <f t="shared" si="8"/>
        <v>0</v>
      </c>
      <c r="L91" s="133" t="str">
        <f t="shared" si="9"/>
        <v>NA</v>
      </c>
      <c r="M91" s="133" t="str">
        <f t="shared" si="10"/>
        <v>NA</v>
      </c>
      <c r="N91" s="28" t="s">
        <v>27</v>
      </c>
      <c r="O91" s="1"/>
      <c r="P91" s="1"/>
    </row>
    <row r="92" spans="2:16" ht="15.75" thickBot="1">
      <c r="B92" s="23" t="s">
        <v>96</v>
      </c>
      <c r="C92" s="107" t="s">
        <v>175</v>
      </c>
      <c r="D92" s="71">
        <v>153.33</v>
      </c>
      <c r="E92" s="51">
        <v>20.22</v>
      </c>
      <c r="F92" s="65">
        <v>0.4</v>
      </c>
      <c r="G92" s="143">
        <f>1-F92</f>
        <v>0.6</v>
      </c>
      <c r="H92" s="148" t="s">
        <v>175</v>
      </c>
      <c r="I92" s="55"/>
      <c r="J92" s="142">
        <f t="shared" si="11"/>
        <v>0</v>
      </c>
      <c r="K92" s="133">
        <f t="shared" si="8"/>
        <v>0</v>
      </c>
      <c r="L92" s="133" t="str">
        <f t="shared" si="9"/>
        <v>NA</v>
      </c>
      <c r="M92" s="133" t="str">
        <f t="shared" si="10"/>
        <v>NA</v>
      </c>
      <c r="N92" s="23"/>
      <c r="O92" s="1"/>
      <c r="P92" s="1"/>
    </row>
    <row r="93" spans="2:16" ht="15.75" thickBot="1">
      <c r="B93" s="23" t="s">
        <v>96</v>
      </c>
      <c r="C93" s="107" t="s">
        <v>100</v>
      </c>
      <c r="D93" s="71" t="s">
        <v>15</v>
      </c>
      <c r="E93" s="51">
        <v>0.14</v>
      </c>
      <c r="F93" s="65">
        <v>0.53</v>
      </c>
      <c r="G93" s="143">
        <f>1-F93</f>
        <v>0.47</v>
      </c>
      <c r="H93" s="148" t="s">
        <v>100</v>
      </c>
      <c r="I93" s="55"/>
      <c r="J93" s="142">
        <f t="shared" si="11"/>
        <v>0</v>
      </c>
      <c r="K93" s="133">
        <f t="shared" si="8"/>
        <v>0</v>
      </c>
      <c r="L93" s="133" t="str">
        <f t="shared" si="9"/>
        <v>NA</v>
      </c>
      <c r="M93" s="133" t="str">
        <f t="shared" si="10"/>
        <v>NA</v>
      </c>
      <c r="N93" s="23"/>
      <c r="O93" s="1"/>
      <c r="P93" s="1"/>
    </row>
    <row r="94" spans="2:16" ht="15.75" thickBot="1">
      <c r="B94" s="23" t="s">
        <v>97</v>
      </c>
      <c r="C94" s="107" t="s">
        <v>107</v>
      </c>
      <c r="D94" s="71">
        <v>2.6</v>
      </c>
      <c r="E94" s="51" t="s">
        <v>15</v>
      </c>
      <c r="F94" s="65">
        <v>0.5</v>
      </c>
      <c r="G94" s="59">
        <v>0.5</v>
      </c>
      <c r="H94" s="148" t="s">
        <v>107</v>
      </c>
      <c r="I94" s="55"/>
      <c r="J94" s="142">
        <f t="shared" si="11"/>
        <v>0</v>
      </c>
      <c r="K94" s="133" t="str">
        <f t="shared" si="8"/>
        <v>NA</v>
      </c>
      <c r="L94" s="133" t="str">
        <f t="shared" si="9"/>
        <v>NA</v>
      </c>
      <c r="M94" s="133" t="str">
        <f t="shared" si="10"/>
        <v>NA</v>
      </c>
      <c r="N94" s="23"/>
      <c r="O94" s="1"/>
      <c r="P94" s="1"/>
    </row>
    <row r="95" spans="2:16" ht="15.75" thickBot="1">
      <c r="B95" s="23" t="s">
        <v>176</v>
      </c>
      <c r="C95" s="107" t="s">
        <v>177</v>
      </c>
      <c r="D95" s="71">
        <v>1.09</v>
      </c>
      <c r="E95" s="51">
        <v>0.13</v>
      </c>
      <c r="F95" s="65">
        <v>0.66</v>
      </c>
      <c r="G95" s="143">
        <f>1-F95</f>
        <v>0.33999999999999997</v>
      </c>
      <c r="H95" s="148" t="s">
        <v>177</v>
      </c>
      <c r="I95" s="55"/>
      <c r="J95" s="142">
        <f t="shared" si="11"/>
        <v>0</v>
      </c>
      <c r="K95" s="133">
        <f t="shared" si="8"/>
        <v>0</v>
      </c>
      <c r="L95" s="133" t="str">
        <f t="shared" si="9"/>
        <v>NA</v>
      </c>
      <c r="M95" s="133" t="str">
        <f t="shared" si="10"/>
        <v>NA</v>
      </c>
      <c r="N95" s="23"/>
      <c r="O95" s="1"/>
      <c r="P95" s="1"/>
    </row>
    <row r="96" spans="2:16" ht="15.75" thickBot="1">
      <c r="B96" s="23" t="s">
        <v>98</v>
      </c>
      <c r="C96" s="107" t="s">
        <v>107</v>
      </c>
      <c r="D96" s="71">
        <v>10</v>
      </c>
      <c r="E96" s="51" t="s">
        <v>15</v>
      </c>
      <c r="F96" s="65">
        <v>0.5</v>
      </c>
      <c r="G96" s="59">
        <v>0.5</v>
      </c>
      <c r="H96" s="148" t="s">
        <v>107</v>
      </c>
      <c r="I96" s="55"/>
      <c r="J96" s="142">
        <f t="shared" si="11"/>
        <v>0</v>
      </c>
      <c r="K96" s="133" t="str">
        <f t="shared" si="8"/>
        <v>NA</v>
      </c>
      <c r="L96" s="133" t="str">
        <f t="shared" si="9"/>
        <v>NA</v>
      </c>
      <c r="M96" s="133" t="str">
        <f t="shared" si="10"/>
        <v>NA</v>
      </c>
      <c r="N96" s="23"/>
      <c r="O96" s="1"/>
      <c r="P96" s="1"/>
    </row>
    <row r="97" spans="2:16" ht="15.75" thickBot="1">
      <c r="B97" s="23" t="s">
        <v>99</v>
      </c>
      <c r="C97" s="107" t="s">
        <v>100</v>
      </c>
      <c r="D97" s="71">
        <v>1.26</v>
      </c>
      <c r="E97" s="51">
        <v>0.12</v>
      </c>
      <c r="F97" s="65" t="s">
        <v>15</v>
      </c>
      <c r="G97" s="59" t="s">
        <v>15</v>
      </c>
      <c r="H97" s="148" t="s">
        <v>100</v>
      </c>
      <c r="I97" s="55"/>
      <c r="J97" s="142">
        <f t="shared" si="11"/>
        <v>0</v>
      </c>
      <c r="K97" s="133">
        <f t="shared" si="8"/>
        <v>0</v>
      </c>
      <c r="L97" s="133" t="str">
        <f t="shared" si="9"/>
        <v>NA</v>
      </c>
      <c r="M97" s="133" t="str">
        <f t="shared" si="10"/>
        <v>NA</v>
      </c>
      <c r="N97" s="28" t="s">
        <v>27</v>
      </c>
      <c r="O97" s="1"/>
      <c r="P97" s="1"/>
    </row>
    <row r="98" spans="2:16" ht="21.75" thickBot="1">
      <c r="B98" s="23" t="s">
        <v>178</v>
      </c>
      <c r="C98" s="171" t="s">
        <v>205</v>
      </c>
      <c r="D98" s="71" t="s">
        <v>15</v>
      </c>
      <c r="E98" s="51">
        <v>13.43</v>
      </c>
      <c r="F98" s="65">
        <v>0.56</v>
      </c>
      <c r="G98" s="143">
        <f>1-F98</f>
        <v>0.43999999999999995</v>
      </c>
      <c r="H98" s="150" t="s">
        <v>205</v>
      </c>
      <c r="I98" s="55"/>
      <c r="J98" s="142">
        <f t="shared" si="11"/>
        <v>0</v>
      </c>
      <c r="K98" s="133">
        <f t="shared" si="8"/>
        <v>0</v>
      </c>
      <c r="L98" s="133" t="str">
        <f t="shared" si="9"/>
        <v>NA</v>
      </c>
      <c r="M98" s="133" t="str">
        <f t="shared" si="10"/>
        <v>NA</v>
      </c>
      <c r="N98" s="23"/>
      <c r="O98" s="1"/>
      <c r="P98" s="1"/>
    </row>
    <row r="99" spans="2:16" ht="15.75" thickBot="1">
      <c r="B99" s="23" t="s">
        <v>101</v>
      </c>
      <c r="C99" s="107" t="s">
        <v>107</v>
      </c>
      <c r="D99" s="71">
        <v>8.33</v>
      </c>
      <c r="E99" s="51">
        <v>0.5</v>
      </c>
      <c r="F99" s="65">
        <v>0.61</v>
      </c>
      <c r="G99" s="143">
        <f>1-F99</f>
        <v>0.39</v>
      </c>
      <c r="H99" s="148" t="s">
        <v>107</v>
      </c>
      <c r="I99" s="55"/>
      <c r="J99" s="142">
        <f t="shared" si="11"/>
        <v>0</v>
      </c>
      <c r="K99" s="133">
        <f t="shared" si="8"/>
        <v>0</v>
      </c>
      <c r="L99" s="133" t="str">
        <f t="shared" si="9"/>
        <v>NA</v>
      </c>
      <c r="M99" s="133" t="str">
        <f t="shared" si="10"/>
        <v>NA</v>
      </c>
      <c r="N99" s="23"/>
      <c r="O99" s="1"/>
      <c r="P99" s="1"/>
    </row>
    <row r="100" spans="2:16" ht="15.75" thickBot="1">
      <c r="B100" s="23" t="s">
        <v>179</v>
      </c>
      <c r="C100" s="107" t="s">
        <v>12</v>
      </c>
      <c r="D100" s="71">
        <v>114.88</v>
      </c>
      <c r="E100" s="51" t="s">
        <v>15</v>
      </c>
      <c r="F100" s="65">
        <v>0.5</v>
      </c>
      <c r="G100" s="59">
        <v>0.5</v>
      </c>
      <c r="H100" s="148" t="s">
        <v>12</v>
      </c>
      <c r="I100" s="55"/>
      <c r="J100" s="142">
        <f t="shared" si="11"/>
        <v>0</v>
      </c>
      <c r="K100" s="133" t="str">
        <f t="shared" si="8"/>
        <v>NA</v>
      </c>
      <c r="L100" s="133" t="str">
        <f t="shared" si="9"/>
        <v>NA</v>
      </c>
      <c r="M100" s="133" t="str">
        <f t="shared" si="10"/>
        <v>NA</v>
      </c>
      <c r="N100" s="23"/>
      <c r="O100" s="1"/>
      <c r="P100" s="1"/>
    </row>
    <row r="101" spans="2:16" ht="15.75" thickBot="1">
      <c r="B101" s="23" t="s">
        <v>179</v>
      </c>
      <c r="C101" s="107" t="s">
        <v>107</v>
      </c>
      <c r="D101" s="71">
        <v>23.93</v>
      </c>
      <c r="E101" s="51" t="s">
        <v>15</v>
      </c>
      <c r="F101" s="65">
        <v>0.5</v>
      </c>
      <c r="G101" s="59">
        <v>0.5</v>
      </c>
      <c r="H101" s="148" t="s">
        <v>107</v>
      </c>
      <c r="I101" s="55"/>
      <c r="J101" s="142">
        <f t="shared" si="11"/>
        <v>0</v>
      </c>
      <c r="K101" s="133" t="str">
        <f t="shared" si="8"/>
        <v>NA</v>
      </c>
      <c r="L101" s="133" t="str">
        <f t="shared" si="9"/>
        <v>NA</v>
      </c>
      <c r="M101" s="133" t="str">
        <f t="shared" si="10"/>
        <v>NA</v>
      </c>
      <c r="N101" s="23"/>
      <c r="O101" s="1"/>
      <c r="P101" s="1"/>
    </row>
    <row r="102" spans="2:16" ht="15.75" thickBot="1">
      <c r="B102" s="23" t="s">
        <v>188</v>
      </c>
      <c r="C102" s="107" t="s">
        <v>102</v>
      </c>
      <c r="D102" s="71">
        <v>31.04</v>
      </c>
      <c r="E102" s="51">
        <v>3.88</v>
      </c>
      <c r="F102" s="65" t="s">
        <v>15</v>
      </c>
      <c r="G102" s="59" t="s">
        <v>15</v>
      </c>
      <c r="H102" s="148" t="s">
        <v>102</v>
      </c>
      <c r="I102" s="55"/>
      <c r="J102" s="142">
        <f t="shared" si="11"/>
        <v>0</v>
      </c>
      <c r="K102" s="133">
        <f t="shared" si="8"/>
        <v>0</v>
      </c>
      <c r="L102" s="133" t="str">
        <f t="shared" si="9"/>
        <v>NA</v>
      </c>
      <c r="M102" s="133" t="str">
        <f t="shared" si="10"/>
        <v>NA</v>
      </c>
      <c r="N102" s="23"/>
      <c r="O102" s="1"/>
      <c r="P102" s="1"/>
    </row>
    <row r="103" spans="2:16" ht="15.75" thickBot="1">
      <c r="B103" s="23" t="s">
        <v>188</v>
      </c>
      <c r="C103" s="107" t="s">
        <v>107</v>
      </c>
      <c r="D103" s="71">
        <v>66.67</v>
      </c>
      <c r="E103" s="51">
        <v>5.67</v>
      </c>
      <c r="F103" s="65" t="s">
        <v>15</v>
      </c>
      <c r="G103" s="59" t="s">
        <v>15</v>
      </c>
      <c r="H103" s="148" t="s">
        <v>107</v>
      </c>
      <c r="I103" s="55"/>
      <c r="J103" s="142">
        <f t="shared" si="11"/>
        <v>0</v>
      </c>
      <c r="K103" s="133">
        <f t="shared" si="8"/>
        <v>0</v>
      </c>
      <c r="L103" s="133" t="str">
        <f t="shared" si="9"/>
        <v>NA</v>
      </c>
      <c r="M103" s="133" t="str">
        <f t="shared" si="10"/>
        <v>NA</v>
      </c>
      <c r="N103" s="23"/>
      <c r="O103" s="1"/>
      <c r="P103" s="1"/>
    </row>
    <row r="104" spans="2:16" ht="15.75" thickBot="1">
      <c r="B104" s="23" t="s">
        <v>189</v>
      </c>
      <c r="C104" s="107" t="s">
        <v>102</v>
      </c>
      <c r="D104" s="71">
        <v>38.7</v>
      </c>
      <c r="E104" s="51">
        <v>3.35</v>
      </c>
      <c r="F104" s="65" t="s">
        <v>15</v>
      </c>
      <c r="G104" s="59" t="s">
        <v>15</v>
      </c>
      <c r="H104" s="148" t="s">
        <v>102</v>
      </c>
      <c r="I104" s="55"/>
      <c r="J104" s="142">
        <f t="shared" si="11"/>
        <v>0</v>
      </c>
      <c r="K104" s="133">
        <f t="shared" si="8"/>
        <v>0</v>
      </c>
      <c r="L104" s="133" t="str">
        <f t="shared" si="9"/>
        <v>NA</v>
      </c>
      <c r="M104" s="133" t="str">
        <f t="shared" si="10"/>
        <v>NA</v>
      </c>
      <c r="N104" s="23"/>
      <c r="O104" s="1"/>
      <c r="P104" s="1"/>
    </row>
    <row r="105" spans="2:16" ht="21.75" thickBot="1">
      <c r="B105" s="23" t="s">
        <v>189</v>
      </c>
      <c r="C105" s="171" t="s">
        <v>205</v>
      </c>
      <c r="D105" s="71">
        <v>14.03</v>
      </c>
      <c r="E105" s="51">
        <v>1.06</v>
      </c>
      <c r="F105" s="65" t="s">
        <v>15</v>
      </c>
      <c r="G105" s="59" t="s">
        <v>15</v>
      </c>
      <c r="H105" s="150" t="s">
        <v>205</v>
      </c>
      <c r="I105" s="55"/>
      <c r="J105" s="142">
        <f t="shared" si="11"/>
        <v>0</v>
      </c>
      <c r="K105" s="133">
        <f t="shared" si="8"/>
        <v>0</v>
      </c>
      <c r="L105" s="133" t="str">
        <f t="shared" si="9"/>
        <v>NA</v>
      </c>
      <c r="M105" s="133" t="str">
        <f t="shared" si="10"/>
        <v>NA</v>
      </c>
      <c r="N105" s="23"/>
      <c r="O105" s="1"/>
      <c r="P105" s="1"/>
    </row>
    <row r="106" spans="2:16" ht="15.75" thickBot="1">
      <c r="B106" s="23" t="s">
        <v>189</v>
      </c>
      <c r="C106" s="107" t="s">
        <v>107</v>
      </c>
      <c r="D106" s="71">
        <v>45.71</v>
      </c>
      <c r="E106" s="51">
        <v>4.95</v>
      </c>
      <c r="F106" s="65" t="s">
        <v>15</v>
      </c>
      <c r="G106" s="59" t="s">
        <v>15</v>
      </c>
      <c r="H106" s="148" t="s">
        <v>107</v>
      </c>
      <c r="I106" s="55"/>
      <c r="J106" s="142">
        <f t="shared" si="11"/>
        <v>0</v>
      </c>
      <c r="K106" s="133">
        <f t="shared" si="8"/>
        <v>0</v>
      </c>
      <c r="L106" s="133" t="str">
        <f t="shared" si="9"/>
        <v>NA</v>
      </c>
      <c r="M106" s="133" t="str">
        <f t="shared" si="10"/>
        <v>NA</v>
      </c>
      <c r="N106" s="23"/>
      <c r="O106" s="1"/>
      <c r="P106" s="1"/>
    </row>
    <row r="107" spans="2:16" ht="21.75" thickBot="1">
      <c r="B107" s="25" t="s">
        <v>190</v>
      </c>
      <c r="C107" s="171" t="s">
        <v>205</v>
      </c>
      <c r="D107" s="72">
        <v>32.93</v>
      </c>
      <c r="E107" s="149">
        <v>3.53</v>
      </c>
      <c r="F107" s="67">
        <v>0.57</v>
      </c>
      <c r="G107" s="61">
        <f>1-F107</f>
        <v>0.43000000000000005</v>
      </c>
      <c r="H107" s="150" t="s">
        <v>205</v>
      </c>
      <c r="I107" s="55"/>
      <c r="J107" s="142">
        <f t="shared" si="11"/>
        <v>0</v>
      </c>
      <c r="K107" s="133">
        <f t="shared" si="8"/>
        <v>0</v>
      </c>
      <c r="L107" s="133" t="str">
        <f t="shared" si="9"/>
        <v>NA</v>
      </c>
      <c r="M107" s="133" t="str">
        <f t="shared" si="10"/>
        <v>NA</v>
      </c>
      <c r="N107" s="29" t="s">
        <v>36</v>
      </c>
      <c r="O107" s="1"/>
      <c r="P107" s="1"/>
    </row>
    <row r="108" spans="2:16" ht="21.75" thickBot="1">
      <c r="B108" s="25" t="s">
        <v>103</v>
      </c>
      <c r="C108" s="171" t="s">
        <v>205</v>
      </c>
      <c r="D108" s="74">
        <v>33.33</v>
      </c>
      <c r="E108" s="52">
        <v>3.54</v>
      </c>
      <c r="F108" s="66">
        <v>0.35</v>
      </c>
      <c r="G108" s="61">
        <f>1-F108</f>
        <v>0.65</v>
      </c>
      <c r="H108" s="150" t="s">
        <v>205</v>
      </c>
      <c r="I108" s="55"/>
      <c r="J108" s="142">
        <f t="shared" si="11"/>
        <v>0</v>
      </c>
      <c r="K108" s="133">
        <f t="shared" si="8"/>
        <v>0</v>
      </c>
      <c r="L108" s="133" t="str">
        <f t="shared" si="9"/>
        <v>NA</v>
      </c>
      <c r="M108" s="133" t="str">
        <f t="shared" si="10"/>
        <v>NA</v>
      </c>
      <c r="N108" s="27" t="s">
        <v>27</v>
      </c>
      <c r="O108" s="1"/>
      <c r="P108" s="1"/>
    </row>
    <row r="109" spans="2:16" ht="21.75" thickBot="1">
      <c r="B109" s="25" t="s">
        <v>104</v>
      </c>
      <c r="C109" s="171" t="s">
        <v>205</v>
      </c>
      <c r="D109" s="73">
        <v>22.88</v>
      </c>
      <c r="E109" s="52">
        <v>1.45</v>
      </c>
      <c r="F109" s="66">
        <v>0.37</v>
      </c>
      <c r="G109" s="61">
        <f>1-F109</f>
        <v>0.63</v>
      </c>
      <c r="H109" s="150" t="s">
        <v>205</v>
      </c>
      <c r="I109" s="55"/>
      <c r="J109" s="142">
        <f t="shared" si="11"/>
        <v>0</v>
      </c>
      <c r="K109" s="133">
        <f t="shared" si="8"/>
        <v>0</v>
      </c>
      <c r="L109" s="133" t="str">
        <f t="shared" si="9"/>
        <v>NA</v>
      </c>
      <c r="M109" s="133" t="str">
        <f t="shared" si="10"/>
        <v>NA</v>
      </c>
      <c r="N109" s="27" t="s">
        <v>105</v>
      </c>
      <c r="O109" s="1"/>
      <c r="P109" s="1"/>
    </row>
    <row r="110" spans="2:16" ht="15.75" thickBot="1">
      <c r="B110" s="25" t="s">
        <v>104</v>
      </c>
      <c r="C110" s="108" t="s">
        <v>107</v>
      </c>
      <c r="D110" s="73">
        <v>27.25</v>
      </c>
      <c r="E110" s="52">
        <v>3.16</v>
      </c>
      <c r="F110" s="66">
        <v>0.44</v>
      </c>
      <c r="G110" s="61">
        <f>1-F110</f>
        <v>0.56</v>
      </c>
      <c r="H110" s="148" t="s">
        <v>107</v>
      </c>
      <c r="I110" s="55"/>
      <c r="J110" s="142">
        <f t="shared" si="11"/>
        <v>0</v>
      </c>
      <c r="K110" s="133">
        <f t="shared" si="8"/>
        <v>0</v>
      </c>
      <c r="L110" s="133" t="str">
        <f t="shared" si="9"/>
        <v>NA</v>
      </c>
      <c r="M110" s="133" t="str">
        <f t="shared" si="10"/>
        <v>NA</v>
      </c>
      <c r="N110" s="25"/>
      <c r="O110" s="1"/>
      <c r="P110" s="1"/>
    </row>
    <row r="111" spans="2:16" ht="15.75" thickBot="1">
      <c r="B111" s="25" t="s">
        <v>106</v>
      </c>
      <c r="C111" s="108" t="s">
        <v>107</v>
      </c>
      <c r="D111" s="74">
        <v>1.78</v>
      </c>
      <c r="E111" s="52">
        <v>0.39</v>
      </c>
      <c r="F111" s="66" t="s">
        <v>15</v>
      </c>
      <c r="G111" s="60" t="s">
        <v>15</v>
      </c>
      <c r="H111" s="148" t="s">
        <v>107</v>
      </c>
      <c r="I111" s="55"/>
      <c r="J111" s="142">
        <f t="shared" si="11"/>
        <v>0</v>
      </c>
      <c r="K111" s="133">
        <f t="shared" si="8"/>
        <v>0</v>
      </c>
      <c r="L111" s="133" t="str">
        <f t="shared" si="9"/>
        <v>NA</v>
      </c>
      <c r="M111" s="133" t="str">
        <f t="shared" si="10"/>
        <v>NA</v>
      </c>
      <c r="N111" s="25"/>
      <c r="O111" s="1"/>
      <c r="P111" s="1"/>
    </row>
    <row r="112" spans="2:16" ht="15.75" thickBot="1">
      <c r="B112" s="25" t="s">
        <v>108</v>
      </c>
      <c r="C112" s="108" t="s">
        <v>109</v>
      </c>
      <c r="D112" s="74">
        <v>1.29</v>
      </c>
      <c r="E112" s="52">
        <v>0.15</v>
      </c>
      <c r="F112" s="66">
        <v>0.49</v>
      </c>
      <c r="G112" s="61">
        <f>1-F112</f>
        <v>0.51</v>
      </c>
      <c r="H112" s="148" t="s">
        <v>109</v>
      </c>
      <c r="I112" s="55"/>
      <c r="J112" s="142">
        <f t="shared" si="11"/>
        <v>0</v>
      </c>
      <c r="K112" s="133">
        <f t="shared" si="8"/>
        <v>0</v>
      </c>
      <c r="L112" s="133" t="str">
        <f t="shared" si="9"/>
        <v>NA</v>
      </c>
      <c r="M112" s="133" t="str">
        <f t="shared" si="10"/>
        <v>NA</v>
      </c>
      <c r="N112" s="27" t="s">
        <v>169</v>
      </c>
      <c r="O112" s="1"/>
      <c r="P112" s="1"/>
    </row>
    <row r="113" spans="2:16" ht="21.75" thickBot="1">
      <c r="B113" s="25" t="s">
        <v>108</v>
      </c>
      <c r="C113" s="171" t="s">
        <v>205</v>
      </c>
      <c r="D113" s="74">
        <v>15.43</v>
      </c>
      <c r="E113" s="52">
        <v>1.21</v>
      </c>
      <c r="F113" s="66">
        <v>0.45</v>
      </c>
      <c r="G113" s="60">
        <v>0.55</v>
      </c>
      <c r="H113" s="150" t="s">
        <v>205</v>
      </c>
      <c r="I113" s="55"/>
      <c r="J113" s="142">
        <f t="shared" si="11"/>
        <v>0</v>
      </c>
      <c r="K113" s="133">
        <f t="shared" si="8"/>
        <v>0</v>
      </c>
      <c r="L113" s="133" t="str">
        <f t="shared" si="9"/>
        <v>NA</v>
      </c>
      <c r="M113" s="133" t="str">
        <f t="shared" si="10"/>
        <v>NA</v>
      </c>
      <c r="N113" s="25"/>
      <c r="O113" s="1"/>
      <c r="P113" s="1"/>
    </row>
    <row r="114" spans="2:16" ht="15.75" thickBot="1">
      <c r="B114" s="25" t="s">
        <v>108</v>
      </c>
      <c r="C114" s="108" t="s">
        <v>107</v>
      </c>
      <c r="D114" s="74">
        <v>15.71</v>
      </c>
      <c r="E114" s="52">
        <v>1.81</v>
      </c>
      <c r="F114" s="66">
        <v>0.49</v>
      </c>
      <c r="G114" s="60">
        <v>0.51</v>
      </c>
      <c r="H114" s="148" t="s">
        <v>107</v>
      </c>
      <c r="I114" s="55"/>
      <c r="J114" s="142">
        <f t="shared" si="11"/>
        <v>0</v>
      </c>
      <c r="K114" s="133">
        <f t="shared" si="8"/>
        <v>0</v>
      </c>
      <c r="L114" s="133" t="str">
        <f t="shared" si="9"/>
        <v>NA</v>
      </c>
      <c r="M114" s="133" t="str">
        <f t="shared" si="10"/>
        <v>NA</v>
      </c>
      <c r="N114" s="25"/>
      <c r="O114" s="1"/>
      <c r="P114" s="1"/>
    </row>
    <row r="115" spans="2:16" ht="15.75" thickBot="1">
      <c r="B115" s="25" t="s">
        <v>191</v>
      </c>
      <c r="C115" s="108" t="s">
        <v>109</v>
      </c>
      <c r="D115" s="73">
        <v>2.48</v>
      </c>
      <c r="E115" s="52">
        <v>0.17</v>
      </c>
      <c r="F115" s="66">
        <v>0.43</v>
      </c>
      <c r="G115" s="61">
        <f>1-F115</f>
        <v>0.5700000000000001</v>
      </c>
      <c r="H115" s="148" t="s">
        <v>109</v>
      </c>
      <c r="I115" s="55"/>
      <c r="J115" s="142">
        <f t="shared" si="11"/>
        <v>0</v>
      </c>
      <c r="K115" s="133">
        <f t="shared" si="8"/>
        <v>0</v>
      </c>
      <c r="L115" s="133" t="str">
        <f t="shared" si="9"/>
        <v>NA</v>
      </c>
      <c r="M115" s="133" t="str">
        <f t="shared" si="10"/>
        <v>NA</v>
      </c>
      <c r="N115" s="27" t="s">
        <v>110</v>
      </c>
      <c r="O115" s="1"/>
      <c r="P115" s="1"/>
    </row>
    <row r="116" spans="2:16" ht="15.75" thickBot="1">
      <c r="B116" s="25" t="s">
        <v>111</v>
      </c>
      <c r="C116" s="108" t="s">
        <v>109</v>
      </c>
      <c r="D116" s="73">
        <v>1.62</v>
      </c>
      <c r="E116" s="52">
        <v>0.16</v>
      </c>
      <c r="F116" s="66">
        <v>0.49</v>
      </c>
      <c r="G116" s="61">
        <f>1-F116</f>
        <v>0.51</v>
      </c>
      <c r="H116" s="148" t="s">
        <v>109</v>
      </c>
      <c r="I116" s="55"/>
      <c r="J116" s="142">
        <f t="shared" si="11"/>
        <v>0</v>
      </c>
      <c r="K116" s="133">
        <f aca="true" t="shared" si="12" ref="K116:K169">IF(E116="NA","NA",I116*E116)</f>
        <v>0</v>
      </c>
      <c r="L116" s="133" t="str">
        <f aca="true" t="shared" si="13" ref="L116:L169">IF(K116="NA","NA",K116*F116)</f>
        <v>NA</v>
      </c>
      <c r="M116" s="133" t="str">
        <f aca="true" t="shared" si="14" ref="M116:M169">IF(L116="NA","NA",K116-L116)</f>
        <v>NA</v>
      </c>
      <c r="N116" s="25"/>
      <c r="O116" s="1"/>
      <c r="P116" s="1"/>
    </row>
    <row r="117" spans="2:16" ht="21.75" thickBot="1">
      <c r="B117" s="25" t="s">
        <v>111</v>
      </c>
      <c r="C117" s="171" t="s">
        <v>205</v>
      </c>
      <c r="D117" s="73">
        <v>13.78</v>
      </c>
      <c r="E117" s="52">
        <v>1.19</v>
      </c>
      <c r="F117" s="66">
        <v>0.52</v>
      </c>
      <c r="G117" s="61">
        <f>1-F117</f>
        <v>0.48</v>
      </c>
      <c r="H117" s="150" t="s">
        <v>205</v>
      </c>
      <c r="I117" s="55"/>
      <c r="J117" s="142">
        <f t="shared" si="11"/>
        <v>0</v>
      </c>
      <c r="K117" s="133">
        <f t="shared" si="12"/>
        <v>0</v>
      </c>
      <c r="L117" s="133" t="str">
        <f t="shared" si="13"/>
        <v>NA</v>
      </c>
      <c r="M117" s="133" t="str">
        <f t="shared" si="14"/>
        <v>NA</v>
      </c>
      <c r="N117" s="25"/>
      <c r="O117" s="1"/>
      <c r="P117" s="1"/>
    </row>
    <row r="118" spans="2:16" ht="15.75" thickBot="1">
      <c r="B118" s="25" t="s">
        <v>145</v>
      </c>
      <c r="C118" s="108" t="s">
        <v>109</v>
      </c>
      <c r="D118" s="73">
        <v>1.71</v>
      </c>
      <c r="E118" s="52">
        <v>0.13</v>
      </c>
      <c r="F118" s="66">
        <v>0.47</v>
      </c>
      <c r="G118" s="61">
        <f>1-F118</f>
        <v>0.53</v>
      </c>
      <c r="H118" s="148" t="s">
        <v>109</v>
      </c>
      <c r="I118" s="55"/>
      <c r="J118" s="142">
        <f aca="true" t="shared" si="15" ref="J118:J170">D118*I118</f>
        <v>0</v>
      </c>
      <c r="K118" s="133">
        <f t="shared" si="12"/>
        <v>0</v>
      </c>
      <c r="L118" s="133" t="str">
        <f t="shared" si="13"/>
        <v>NA</v>
      </c>
      <c r="M118" s="133" t="str">
        <f t="shared" si="14"/>
        <v>NA</v>
      </c>
      <c r="N118" s="25"/>
      <c r="O118" s="1"/>
      <c r="P118" s="1"/>
    </row>
    <row r="119" spans="2:16" ht="21.75" thickBot="1">
      <c r="B119" s="25" t="s">
        <v>145</v>
      </c>
      <c r="C119" s="171" t="s">
        <v>205</v>
      </c>
      <c r="D119" s="73">
        <v>12.89</v>
      </c>
      <c r="E119" s="52">
        <v>0.97</v>
      </c>
      <c r="F119" s="66">
        <v>0.54</v>
      </c>
      <c r="G119" s="60">
        <v>0.46</v>
      </c>
      <c r="H119" s="150" t="s">
        <v>205</v>
      </c>
      <c r="I119" s="55"/>
      <c r="J119" s="142">
        <f t="shared" si="15"/>
        <v>0</v>
      </c>
      <c r="K119" s="133">
        <f t="shared" si="12"/>
        <v>0</v>
      </c>
      <c r="L119" s="133" t="str">
        <f t="shared" si="13"/>
        <v>NA</v>
      </c>
      <c r="M119" s="133" t="str">
        <f t="shared" si="14"/>
        <v>NA</v>
      </c>
      <c r="N119" s="25"/>
      <c r="O119" s="1"/>
      <c r="P119" s="1"/>
    </row>
    <row r="120" spans="2:16" ht="15.75" thickBot="1">
      <c r="B120" s="25" t="s">
        <v>145</v>
      </c>
      <c r="C120" s="108" t="s">
        <v>107</v>
      </c>
      <c r="D120" s="73">
        <v>19.74</v>
      </c>
      <c r="E120" s="52">
        <v>1.55</v>
      </c>
      <c r="F120" s="66">
        <v>0.54</v>
      </c>
      <c r="G120" s="60">
        <v>0.46</v>
      </c>
      <c r="H120" s="148" t="s">
        <v>107</v>
      </c>
      <c r="I120" s="55"/>
      <c r="J120" s="142">
        <f t="shared" si="15"/>
        <v>0</v>
      </c>
      <c r="K120" s="133">
        <f t="shared" si="12"/>
        <v>0</v>
      </c>
      <c r="L120" s="133" t="str">
        <f t="shared" si="13"/>
        <v>NA</v>
      </c>
      <c r="M120" s="133" t="str">
        <f t="shared" si="14"/>
        <v>NA</v>
      </c>
      <c r="N120" s="25"/>
      <c r="O120" s="1"/>
      <c r="P120" s="1"/>
    </row>
    <row r="121" spans="2:16" ht="15.75" thickBot="1">
      <c r="B121" s="25" t="s">
        <v>112</v>
      </c>
      <c r="C121" s="108" t="s">
        <v>109</v>
      </c>
      <c r="D121" s="73">
        <v>1.2</v>
      </c>
      <c r="E121" s="52">
        <v>0.12</v>
      </c>
      <c r="F121" s="66">
        <v>0.64</v>
      </c>
      <c r="G121" s="61">
        <f aca="true" t="shared" si="16" ref="G121:G131">1-F121</f>
        <v>0.36</v>
      </c>
      <c r="H121" s="148" t="s">
        <v>109</v>
      </c>
      <c r="I121" s="55"/>
      <c r="J121" s="142">
        <f t="shared" si="15"/>
        <v>0</v>
      </c>
      <c r="K121" s="133">
        <f t="shared" si="12"/>
        <v>0</v>
      </c>
      <c r="L121" s="133" t="str">
        <f t="shared" si="13"/>
        <v>NA</v>
      </c>
      <c r="M121" s="133" t="str">
        <f t="shared" si="14"/>
        <v>NA</v>
      </c>
      <c r="N121" s="25"/>
      <c r="O121" s="1"/>
      <c r="P121" s="1"/>
    </row>
    <row r="122" spans="2:16" ht="21.75" thickBot="1">
      <c r="B122" s="25" t="s">
        <v>112</v>
      </c>
      <c r="C122" s="171" t="s">
        <v>205</v>
      </c>
      <c r="D122" s="73">
        <v>27.49</v>
      </c>
      <c r="E122" s="52">
        <v>2.54</v>
      </c>
      <c r="F122" s="66">
        <v>0.58</v>
      </c>
      <c r="G122" s="61">
        <f t="shared" si="16"/>
        <v>0.42000000000000004</v>
      </c>
      <c r="H122" s="150" t="s">
        <v>205</v>
      </c>
      <c r="I122" s="55"/>
      <c r="J122" s="142">
        <f t="shared" si="15"/>
        <v>0</v>
      </c>
      <c r="K122" s="133">
        <f t="shared" si="12"/>
        <v>0</v>
      </c>
      <c r="L122" s="133" t="str">
        <f t="shared" si="13"/>
        <v>NA</v>
      </c>
      <c r="M122" s="133" t="str">
        <f t="shared" si="14"/>
        <v>NA</v>
      </c>
      <c r="N122" s="25"/>
      <c r="O122" s="1"/>
      <c r="P122" s="1"/>
    </row>
    <row r="123" spans="2:16" ht="15.75" thickBot="1">
      <c r="B123" s="25" t="s">
        <v>112</v>
      </c>
      <c r="C123" s="108" t="s">
        <v>107</v>
      </c>
      <c r="D123" s="73">
        <v>15.55</v>
      </c>
      <c r="E123" s="52">
        <v>1.39</v>
      </c>
      <c r="F123" s="66">
        <v>0.58</v>
      </c>
      <c r="G123" s="61">
        <f t="shared" si="16"/>
        <v>0.42000000000000004</v>
      </c>
      <c r="H123" s="148" t="s">
        <v>107</v>
      </c>
      <c r="I123" s="55"/>
      <c r="J123" s="142">
        <f t="shared" si="15"/>
        <v>0</v>
      </c>
      <c r="K123" s="133">
        <f t="shared" si="12"/>
        <v>0</v>
      </c>
      <c r="L123" s="133" t="str">
        <f t="shared" si="13"/>
        <v>NA</v>
      </c>
      <c r="M123" s="133" t="str">
        <f t="shared" si="14"/>
        <v>NA</v>
      </c>
      <c r="N123" s="25"/>
      <c r="O123" s="1"/>
      <c r="P123" s="1"/>
    </row>
    <row r="124" spans="2:16" ht="15.75" thickBot="1">
      <c r="B124" s="25" t="s">
        <v>113</v>
      </c>
      <c r="C124" s="108" t="s">
        <v>109</v>
      </c>
      <c r="D124" s="73">
        <v>2.38</v>
      </c>
      <c r="E124" s="52">
        <v>0.21</v>
      </c>
      <c r="F124" s="66">
        <v>0.3</v>
      </c>
      <c r="G124" s="61">
        <f t="shared" si="16"/>
        <v>0.7</v>
      </c>
      <c r="H124" s="148" t="s">
        <v>109</v>
      </c>
      <c r="I124" s="55"/>
      <c r="J124" s="142">
        <f t="shared" si="15"/>
        <v>0</v>
      </c>
      <c r="K124" s="133">
        <f t="shared" si="12"/>
        <v>0</v>
      </c>
      <c r="L124" s="133" t="str">
        <f t="shared" si="13"/>
        <v>NA</v>
      </c>
      <c r="M124" s="133" t="str">
        <f t="shared" si="14"/>
        <v>NA</v>
      </c>
      <c r="N124" s="25"/>
      <c r="O124" s="1"/>
      <c r="P124" s="1"/>
    </row>
    <row r="125" spans="2:16" ht="15.75" thickBot="1">
      <c r="B125" s="25" t="s">
        <v>113</v>
      </c>
      <c r="C125" s="108" t="s">
        <v>107</v>
      </c>
      <c r="D125" s="73">
        <v>9.13</v>
      </c>
      <c r="E125" s="52">
        <v>0.88</v>
      </c>
      <c r="F125" s="66">
        <v>0.29</v>
      </c>
      <c r="G125" s="61">
        <f t="shared" si="16"/>
        <v>0.71</v>
      </c>
      <c r="H125" s="148" t="s">
        <v>107</v>
      </c>
      <c r="I125" s="55"/>
      <c r="J125" s="142">
        <f t="shared" si="15"/>
        <v>0</v>
      </c>
      <c r="K125" s="133">
        <f t="shared" si="12"/>
        <v>0</v>
      </c>
      <c r="L125" s="133" t="str">
        <f t="shared" si="13"/>
        <v>NA</v>
      </c>
      <c r="M125" s="133" t="str">
        <f t="shared" si="14"/>
        <v>NA</v>
      </c>
      <c r="N125" s="25"/>
      <c r="O125" s="1"/>
      <c r="P125" s="1"/>
    </row>
    <row r="126" spans="2:16" ht="21.75" thickBot="1">
      <c r="B126" s="24" t="s">
        <v>44</v>
      </c>
      <c r="C126" s="171" t="s">
        <v>205</v>
      </c>
      <c r="D126" s="70">
        <v>9.11</v>
      </c>
      <c r="E126" s="149">
        <v>0.55</v>
      </c>
      <c r="F126" s="67">
        <v>0.48</v>
      </c>
      <c r="G126" s="61">
        <f t="shared" si="16"/>
        <v>0.52</v>
      </c>
      <c r="H126" s="150" t="s">
        <v>205</v>
      </c>
      <c r="I126" s="55"/>
      <c r="J126" s="142">
        <f t="shared" si="15"/>
        <v>0</v>
      </c>
      <c r="K126" s="133">
        <f t="shared" si="12"/>
        <v>0</v>
      </c>
      <c r="L126" s="133" t="str">
        <f t="shared" si="13"/>
        <v>NA</v>
      </c>
      <c r="M126" s="133" t="str">
        <f t="shared" si="14"/>
        <v>NA</v>
      </c>
      <c r="N126" s="29" t="s">
        <v>45</v>
      </c>
      <c r="O126" s="1"/>
      <c r="P126" s="1"/>
    </row>
    <row r="127" spans="2:16" ht="21.75" thickBot="1">
      <c r="B127" s="23" t="s">
        <v>114</v>
      </c>
      <c r="C127" s="171" t="s">
        <v>205</v>
      </c>
      <c r="D127" s="69">
        <v>10.64</v>
      </c>
      <c r="E127" s="152">
        <v>1.69</v>
      </c>
      <c r="F127" s="146">
        <v>0.47</v>
      </c>
      <c r="G127" s="61">
        <f t="shared" si="16"/>
        <v>0.53</v>
      </c>
      <c r="H127" s="150" t="s">
        <v>205</v>
      </c>
      <c r="I127" s="55"/>
      <c r="J127" s="142">
        <f t="shared" si="15"/>
        <v>0</v>
      </c>
      <c r="K127" s="133">
        <f t="shared" si="12"/>
        <v>0</v>
      </c>
      <c r="L127" s="133" t="str">
        <f t="shared" si="13"/>
        <v>NA</v>
      </c>
      <c r="M127" s="133" t="str">
        <f t="shared" si="14"/>
        <v>NA</v>
      </c>
      <c r="N127" s="28" t="s">
        <v>27</v>
      </c>
      <c r="O127" s="1"/>
      <c r="P127" s="1"/>
    </row>
    <row r="128" spans="2:16" ht="21.75" thickBot="1">
      <c r="B128" s="22" t="s">
        <v>46</v>
      </c>
      <c r="C128" s="171" t="s">
        <v>205</v>
      </c>
      <c r="D128" s="69">
        <v>79.26</v>
      </c>
      <c r="E128" s="152">
        <v>12.46</v>
      </c>
      <c r="F128" s="146">
        <v>0.47</v>
      </c>
      <c r="G128" s="143">
        <f t="shared" si="16"/>
        <v>0.53</v>
      </c>
      <c r="H128" s="150" t="s">
        <v>205</v>
      </c>
      <c r="I128" s="55"/>
      <c r="J128" s="142">
        <f t="shared" si="15"/>
        <v>0</v>
      </c>
      <c r="K128" s="133">
        <f t="shared" si="12"/>
        <v>0</v>
      </c>
      <c r="L128" s="133" t="str">
        <f t="shared" si="13"/>
        <v>NA</v>
      </c>
      <c r="M128" s="133" t="str">
        <f t="shared" si="14"/>
        <v>NA</v>
      </c>
      <c r="N128" s="22"/>
      <c r="O128" s="1"/>
      <c r="P128" s="1"/>
    </row>
    <row r="129" spans="2:16" ht="15.75" thickBot="1">
      <c r="B129" s="23" t="s">
        <v>46</v>
      </c>
      <c r="C129" s="107" t="s">
        <v>109</v>
      </c>
      <c r="D129" s="69">
        <v>4.48</v>
      </c>
      <c r="E129" s="152">
        <v>0.82</v>
      </c>
      <c r="F129" s="146">
        <v>0.47</v>
      </c>
      <c r="G129" s="143">
        <f t="shared" si="16"/>
        <v>0.53</v>
      </c>
      <c r="H129" s="148" t="s">
        <v>109</v>
      </c>
      <c r="I129" s="55"/>
      <c r="J129" s="142">
        <f t="shared" si="15"/>
        <v>0</v>
      </c>
      <c r="K129" s="133">
        <f t="shared" si="12"/>
        <v>0</v>
      </c>
      <c r="L129" s="133" t="str">
        <f t="shared" si="13"/>
        <v>NA</v>
      </c>
      <c r="M129" s="133" t="str">
        <f t="shared" si="14"/>
        <v>NA</v>
      </c>
      <c r="N129" s="22"/>
      <c r="O129" s="1"/>
      <c r="P129" s="1"/>
    </row>
    <row r="130" spans="2:16" ht="15.75" thickBot="1">
      <c r="B130" s="23" t="s">
        <v>46</v>
      </c>
      <c r="C130" s="107" t="s">
        <v>107</v>
      </c>
      <c r="D130" s="69">
        <v>28.13</v>
      </c>
      <c r="E130" s="152">
        <v>4.79</v>
      </c>
      <c r="F130" s="146">
        <v>0.47</v>
      </c>
      <c r="G130" s="143">
        <f t="shared" si="16"/>
        <v>0.53</v>
      </c>
      <c r="H130" s="148" t="s">
        <v>107</v>
      </c>
      <c r="I130" s="55"/>
      <c r="J130" s="142">
        <f t="shared" si="15"/>
        <v>0</v>
      </c>
      <c r="K130" s="133">
        <f t="shared" si="12"/>
        <v>0</v>
      </c>
      <c r="L130" s="133" t="str">
        <f t="shared" si="13"/>
        <v>NA</v>
      </c>
      <c r="M130" s="133" t="str">
        <f t="shared" si="14"/>
        <v>NA</v>
      </c>
      <c r="N130" s="22"/>
      <c r="O130" s="1"/>
      <c r="P130" s="1"/>
    </row>
    <row r="131" spans="2:16" ht="15.75" thickBot="1">
      <c r="B131" s="23" t="s">
        <v>115</v>
      </c>
      <c r="C131" s="107" t="s">
        <v>107</v>
      </c>
      <c r="D131" s="69">
        <v>58.09</v>
      </c>
      <c r="E131" s="152">
        <v>7</v>
      </c>
      <c r="F131" s="146">
        <v>0.33</v>
      </c>
      <c r="G131" s="143">
        <f t="shared" si="16"/>
        <v>0.6699999999999999</v>
      </c>
      <c r="H131" s="148" t="s">
        <v>107</v>
      </c>
      <c r="I131" s="55"/>
      <c r="J131" s="142">
        <f t="shared" si="15"/>
        <v>0</v>
      </c>
      <c r="K131" s="133">
        <f t="shared" si="12"/>
        <v>0</v>
      </c>
      <c r="L131" s="133" t="str">
        <f t="shared" si="13"/>
        <v>NA</v>
      </c>
      <c r="M131" s="133" t="str">
        <f t="shared" si="14"/>
        <v>NA</v>
      </c>
      <c r="N131" s="22"/>
      <c r="O131" s="1"/>
      <c r="P131" s="1"/>
    </row>
    <row r="132" spans="2:16" ht="21.75" thickBot="1">
      <c r="B132" s="23" t="s">
        <v>116</v>
      </c>
      <c r="C132" s="171" t="s">
        <v>205</v>
      </c>
      <c r="D132" s="71" t="s">
        <v>15</v>
      </c>
      <c r="E132" s="152">
        <v>2.91</v>
      </c>
      <c r="F132" s="65" t="s">
        <v>15</v>
      </c>
      <c r="G132" s="59" t="s">
        <v>15</v>
      </c>
      <c r="H132" s="150" t="s">
        <v>205</v>
      </c>
      <c r="I132" s="55"/>
      <c r="J132" s="142">
        <f t="shared" si="15"/>
        <v>0</v>
      </c>
      <c r="K132" s="133">
        <f t="shared" si="12"/>
        <v>0</v>
      </c>
      <c r="L132" s="133" t="str">
        <f t="shared" si="13"/>
        <v>NA</v>
      </c>
      <c r="M132" s="133" t="str">
        <f t="shared" si="14"/>
        <v>NA</v>
      </c>
      <c r="N132" s="28" t="s">
        <v>180</v>
      </c>
      <c r="O132" s="1"/>
      <c r="P132" s="1"/>
    </row>
    <row r="133" spans="2:16" ht="15.75" thickBot="1">
      <c r="B133" s="23" t="s">
        <v>116</v>
      </c>
      <c r="C133" s="107" t="s">
        <v>107</v>
      </c>
      <c r="D133" s="71" t="s">
        <v>15</v>
      </c>
      <c r="E133" s="152">
        <v>0.23</v>
      </c>
      <c r="F133" s="65">
        <v>0.28</v>
      </c>
      <c r="G133" s="143">
        <f>1-F133</f>
        <v>0.72</v>
      </c>
      <c r="H133" s="148" t="s">
        <v>107</v>
      </c>
      <c r="I133" s="55"/>
      <c r="J133" s="142">
        <f t="shared" si="15"/>
        <v>0</v>
      </c>
      <c r="K133" s="133">
        <f t="shared" si="12"/>
        <v>0</v>
      </c>
      <c r="L133" s="133" t="str">
        <f t="shared" si="13"/>
        <v>NA</v>
      </c>
      <c r="M133" s="133" t="str">
        <f t="shared" si="14"/>
        <v>NA</v>
      </c>
      <c r="N133" s="23"/>
      <c r="O133" s="1"/>
      <c r="P133" s="1"/>
    </row>
    <row r="134" spans="2:16" ht="21.75" thickBot="1">
      <c r="B134" s="23" t="s">
        <v>117</v>
      </c>
      <c r="C134" s="171" t="s">
        <v>205</v>
      </c>
      <c r="D134" s="71">
        <v>56.24</v>
      </c>
      <c r="E134" s="152">
        <v>7.3</v>
      </c>
      <c r="F134" s="65">
        <v>0.48</v>
      </c>
      <c r="G134" s="143">
        <f>1-F134</f>
        <v>0.52</v>
      </c>
      <c r="H134" s="150" t="s">
        <v>205</v>
      </c>
      <c r="I134" s="55"/>
      <c r="J134" s="142">
        <f t="shared" si="15"/>
        <v>0</v>
      </c>
      <c r="K134" s="133">
        <f t="shared" si="12"/>
        <v>0</v>
      </c>
      <c r="L134" s="133" t="str">
        <f t="shared" si="13"/>
        <v>NA</v>
      </c>
      <c r="M134" s="133" t="str">
        <f t="shared" si="14"/>
        <v>NA</v>
      </c>
      <c r="N134" s="23"/>
      <c r="O134" s="1"/>
      <c r="P134" s="1"/>
    </row>
    <row r="135" spans="2:16" ht="15.75" thickBot="1">
      <c r="B135" s="23" t="s">
        <v>117</v>
      </c>
      <c r="C135" s="107" t="s">
        <v>107</v>
      </c>
      <c r="D135" s="71">
        <v>52.52</v>
      </c>
      <c r="E135" s="152">
        <v>5.4</v>
      </c>
      <c r="F135" s="65">
        <v>0.47</v>
      </c>
      <c r="G135" s="143">
        <f>1-F135</f>
        <v>0.53</v>
      </c>
      <c r="H135" s="148" t="s">
        <v>107</v>
      </c>
      <c r="I135" s="55"/>
      <c r="J135" s="142">
        <f t="shared" si="15"/>
        <v>0</v>
      </c>
      <c r="K135" s="133">
        <f t="shared" si="12"/>
        <v>0</v>
      </c>
      <c r="L135" s="133" t="str">
        <f t="shared" si="13"/>
        <v>NA</v>
      </c>
      <c r="M135" s="133" t="str">
        <f t="shared" si="14"/>
        <v>NA</v>
      </c>
      <c r="N135" s="23"/>
      <c r="O135" s="1"/>
      <c r="P135" s="1"/>
    </row>
    <row r="136" spans="2:16" ht="15.75" thickBot="1">
      <c r="B136" s="23" t="s">
        <v>235</v>
      </c>
      <c r="C136" s="107" t="s">
        <v>118</v>
      </c>
      <c r="D136" s="71">
        <v>0.29</v>
      </c>
      <c r="E136" s="152">
        <v>0.03</v>
      </c>
      <c r="F136" s="65" t="s">
        <v>15</v>
      </c>
      <c r="G136" s="59" t="s">
        <v>15</v>
      </c>
      <c r="H136" s="148" t="s">
        <v>118</v>
      </c>
      <c r="I136" s="55"/>
      <c r="J136" s="142">
        <f t="shared" si="15"/>
        <v>0</v>
      </c>
      <c r="K136" s="133">
        <f t="shared" si="12"/>
        <v>0</v>
      </c>
      <c r="L136" s="133" t="str">
        <f t="shared" si="13"/>
        <v>NA</v>
      </c>
      <c r="M136" s="133" t="str">
        <f t="shared" si="14"/>
        <v>NA</v>
      </c>
      <c r="N136" s="28" t="s">
        <v>27</v>
      </c>
      <c r="O136" s="1"/>
      <c r="P136" s="1"/>
    </row>
    <row r="137" spans="2:16" ht="15.75" thickBot="1">
      <c r="B137" s="23" t="s">
        <v>235</v>
      </c>
      <c r="C137" s="107" t="s">
        <v>107</v>
      </c>
      <c r="D137" s="71">
        <v>46.9</v>
      </c>
      <c r="E137" s="152">
        <v>4.05</v>
      </c>
      <c r="F137" s="65" t="s">
        <v>15</v>
      </c>
      <c r="G137" s="59" t="s">
        <v>15</v>
      </c>
      <c r="H137" s="148" t="s">
        <v>107</v>
      </c>
      <c r="I137" s="55"/>
      <c r="J137" s="142">
        <f t="shared" si="15"/>
        <v>0</v>
      </c>
      <c r="K137" s="133">
        <f t="shared" si="12"/>
        <v>0</v>
      </c>
      <c r="L137" s="133" t="str">
        <f t="shared" si="13"/>
        <v>NA</v>
      </c>
      <c r="M137" s="133" t="str">
        <f t="shared" si="14"/>
        <v>NA</v>
      </c>
      <c r="N137" s="23"/>
      <c r="O137" s="1"/>
      <c r="P137" s="1"/>
    </row>
    <row r="138" spans="2:16" ht="21.75" thickBot="1">
      <c r="B138" s="23" t="s">
        <v>146</v>
      </c>
      <c r="C138" s="171" t="s">
        <v>205</v>
      </c>
      <c r="D138" s="71">
        <v>16.5</v>
      </c>
      <c r="E138" s="152">
        <v>1.14</v>
      </c>
      <c r="F138" s="65">
        <v>0.42</v>
      </c>
      <c r="G138" s="143">
        <f>1-F138</f>
        <v>0.5800000000000001</v>
      </c>
      <c r="H138" s="150" t="s">
        <v>205</v>
      </c>
      <c r="I138" s="55"/>
      <c r="J138" s="142">
        <f t="shared" si="15"/>
        <v>0</v>
      </c>
      <c r="K138" s="133">
        <f t="shared" si="12"/>
        <v>0</v>
      </c>
      <c r="L138" s="133" t="str">
        <f t="shared" si="13"/>
        <v>NA</v>
      </c>
      <c r="M138" s="133" t="str">
        <f t="shared" si="14"/>
        <v>NA</v>
      </c>
      <c r="N138" s="23"/>
      <c r="O138" s="1"/>
      <c r="P138" s="1"/>
    </row>
    <row r="139" spans="2:16" ht="15.75" thickBot="1">
      <c r="B139" s="23" t="s">
        <v>146</v>
      </c>
      <c r="C139" s="107" t="s">
        <v>120</v>
      </c>
      <c r="D139" s="71">
        <v>11.81</v>
      </c>
      <c r="E139" s="152">
        <v>1.31</v>
      </c>
      <c r="F139" s="65">
        <v>0.36</v>
      </c>
      <c r="G139" s="143">
        <f>1-F139</f>
        <v>0.64</v>
      </c>
      <c r="H139" s="148" t="s">
        <v>120</v>
      </c>
      <c r="I139" s="55"/>
      <c r="J139" s="142">
        <f t="shared" si="15"/>
        <v>0</v>
      </c>
      <c r="K139" s="133">
        <f t="shared" si="12"/>
        <v>0</v>
      </c>
      <c r="L139" s="133" t="str">
        <f t="shared" si="13"/>
        <v>NA</v>
      </c>
      <c r="M139" s="133" t="str">
        <f t="shared" si="14"/>
        <v>NA</v>
      </c>
      <c r="N139" s="23"/>
      <c r="O139" s="1"/>
      <c r="P139" s="1"/>
    </row>
    <row r="140" spans="2:16" ht="15.75" thickBot="1">
      <c r="B140" s="23" t="s">
        <v>146</v>
      </c>
      <c r="C140" s="107" t="s">
        <v>107</v>
      </c>
      <c r="D140" s="71">
        <v>5.2</v>
      </c>
      <c r="E140" s="152">
        <v>0.33</v>
      </c>
      <c r="F140" s="65">
        <v>0.31</v>
      </c>
      <c r="G140" s="143">
        <f>1-F140</f>
        <v>0.69</v>
      </c>
      <c r="H140" s="148" t="s">
        <v>107</v>
      </c>
      <c r="I140" s="55"/>
      <c r="J140" s="142">
        <f t="shared" si="15"/>
        <v>0</v>
      </c>
      <c r="K140" s="133">
        <f t="shared" si="12"/>
        <v>0</v>
      </c>
      <c r="L140" s="133" t="str">
        <f t="shared" si="13"/>
        <v>NA</v>
      </c>
      <c r="M140" s="133" t="str">
        <f t="shared" si="14"/>
        <v>NA</v>
      </c>
      <c r="N140" s="23"/>
      <c r="O140" s="1"/>
      <c r="P140" s="1"/>
    </row>
    <row r="141" spans="2:16" ht="15.75" thickBot="1">
      <c r="B141" s="23" t="s">
        <v>119</v>
      </c>
      <c r="C141" s="107" t="s">
        <v>120</v>
      </c>
      <c r="D141" s="71">
        <v>2.37</v>
      </c>
      <c r="E141" s="152">
        <v>0.22</v>
      </c>
      <c r="F141" s="65">
        <v>0.33</v>
      </c>
      <c r="G141" s="143">
        <f>1-F141</f>
        <v>0.6699999999999999</v>
      </c>
      <c r="H141" s="148" t="s">
        <v>120</v>
      </c>
      <c r="I141" s="55"/>
      <c r="J141" s="142">
        <f t="shared" si="15"/>
        <v>0</v>
      </c>
      <c r="K141" s="133">
        <f t="shared" si="12"/>
        <v>0</v>
      </c>
      <c r="L141" s="133" t="str">
        <f t="shared" si="13"/>
        <v>NA</v>
      </c>
      <c r="M141" s="133" t="str">
        <f t="shared" si="14"/>
        <v>NA</v>
      </c>
      <c r="N141" s="23"/>
      <c r="O141" s="1"/>
      <c r="P141" s="1"/>
    </row>
    <row r="142" spans="2:16" ht="15.75" thickBot="1">
      <c r="B142" s="23" t="s">
        <v>119</v>
      </c>
      <c r="C142" s="107" t="s">
        <v>107</v>
      </c>
      <c r="D142" s="71">
        <v>4.03</v>
      </c>
      <c r="E142" s="51" t="s">
        <v>15</v>
      </c>
      <c r="F142" s="65">
        <v>0.26</v>
      </c>
      <c r="G142" s="143">
        <f>1-F142</f>
        <v>0.74</v>
      </c>
      <c r="H142" s="148" t="s">
        <v>107</v>
      </c>
      <c r="I142" s="55"/>
      <c r="J142" s="142">
        <f t="shared" si="15"/>
        <v>0</v>
      </c>
      <c r="K142" s="133" t="str">
        <f t="shared" si="12"/>
        <v>NA</v>
      </c>
      <c r="L142" s="133" t="str">
        <f t="shared" si="13"/>
        <v>NA</v>
      </c>
      <c r="M142" s="133" t="str">
        <f t="shared" si="14"/>
        <v>NA</v>
      </c>
      <c r="N142" s="28" t="s">
        <v>169</v>
      </c>
      <c r="O142" s="1"/>
      <c r="P142" s="1"/>
    </row>
    <row r="143" spans="2:16" ht="21.75" thickBot="1">
      <c r="B143" s="23" t="s">
        <v>121</v>
      </c>
      <c r="C143" s="171" t="s">
        <v>205</v>
      </c>
      <c r="D143" s="71">
        <v>31.45</v>
      </c>
      <c r="E143" s="51">
        <v>5.18</v>
      </c>
      <c r="F143" s="65" t="s">
        <v>15</v>
      </c>
      <c r="G143" s="59" t="s">
        <v>15</v>
      </c>
      <c r="H143" s="150" t="s">
        <v>205</v>
      </c>
      <c r="I143" s="55"/>
      <c r="J143" s="142">
        <f t="shared" si="15"/>
        <v>0</v>
      </c>
      <c r="K143" s="133">
        <f t="shared" si="12"/>
        <v>0</v>
      </c>
      <c r="L143" s="133" t="str">
        <f t="shared" si="13"/>
        <v>NA</v>
      </c>
      <c r="M143" s="133" t="str">
        <f t="shared" si="14"/>
        <v>NA</v>
      </c>
      <c r="N143" s="28" t="s">
        <v>90</v>
      </c>
      <c r="O143" s="1"/>
      <c r="P143" s="1"/>
    </row>
    <row r="144" spans="2:16" ht="15.75" thickBot="1">
      <c r="B144" s="95" t="s">
        <v>121</v>
      </c>
      <c r="C144" s="110" t="s">
        <v>107</v>
      </c>
      <c r="D144" s="96">
        <v>7.75</v>
      </c>
      <c r="E144" s="97">
        <v>1.23</v>
      </c>
      <c r="F144" s="98">
        <v>0.41</v>
      </c>
      <c r="G144" s="154">
        <f>1-F144</f>
        <v>0.5900000000000001</v>
      </c>
      <c r="H144" s="155" t="s">
        <v>107</v>
      </c>
      <c r="I144" s="55"/>
      <c r="J144" s="156">
        <f t="shared" si="15"/>
        <v>0</v>
      </c>
      <c r="K144" s="134">
        <f t="shared" si="12"/>
        <v>0</v>
      </c>
      <c r="L144" s="134" t="str">
        <f t="shared" si="13"/>
        <v>NA</v>
      </c>
      <c r="M144" s="134" t="str">
        <f t="shared" si="14"/>
        <v>NA</v>
      </c>
      <c r="N144" s="95"/>
      <c r="O144" s="1"/>
      <c r="P144" s="1"/>
    </row>
    <row r="145" spans="2:16" ht="22.5" thickBot="1" thickTop="1">
      <c r="B145" s="88" t="s">
        <v>206</v>
      </c>
      <c r="C145" s="172" t="s">
        <v>205</v>
      </c>
      <c r="D145" s="89" t="s">
        <v>210</v>
      </c>
      <c r="E145" s="90" t="s">
        <v>210</v>
      </c>
      <c r="F145" s="157">
        <v>0.17</v>
      </c>
      <c r="G145" s="158">
        <f>1-F145</f>
        <v>0.83</v>
      </c>
      <c r="H145" s="159" t="s">
        <v>205</v>
      </c>
      <c r="I145" s="55"/>
      <c r="J145" s="139">
        <f>IF(I145=0,0,EXP(0.77*LN(I145)+3.65))</f>
        <v>0</v>
      </c>
      <c r="K145" s="135">
        <f>IF(I145=0,0,1.12*(I145)+78.81)</f>
        <v>0</v>
      </c>
      <c r="L145" s="136" t="str">
        <f t="shared" si="13"/>
        <v>NA</v>
      </c>
      <c r="M145" s="136" t="str">
        <f t="shared" si="14"/>
        <v>NA</v>
      </c>
      <c r="N145" s="91"/>
      <c r="O145" s="1"/>
      <c r="P145" s="1"/>
    </row>
    <row r="146" spans="2:16" ht="21.75" thickBot="1">
      <c r="B146" s="92" t="s">
        <v>47</v>
      </c>
      <c r="C146" s="173" t="s">
        <v>205</v>
      </c>
      <c r="D146" s="93">
        <v>11.01</v>
      </c>
      <c r="E146" s="160">
        <v>1.49</v>
      </c>
      <c r="F146" s="161">
        <v>0.17</v>
      </c>
      <c r="G146" s="162">
        <f aca="true" t="shared" si="17" ref="G146:G154">1-F146</f>
        <v>0.83</v>
      </c>
      <c r="H146" s="163" t="s">
        <v>205</v>
      </c>
      <c r="I146" s="55"/>
      <c r="J146" s="164">
        <f t="shared" si="15"/>
        <v>0</v>
      </c>
      <c r="K146" s="137">
        <f t="shared" si="12"/>
        <v>0</v>
      </c>
      <c r="L146" s="137" t="str">
        <f t="shared" si="13"/>
        <v>NA</v>
      </c>
      <c r="M146" s="137" t="str">
        <f t="shared" si="14"/>
        <v>NA</v>
      </c>
      <c r="N146" s="94"/>
      <c r="O146" s="1"/>
      <c r="P146" s="1"/>
    </row>
    <row r="147" spans="2:16" ht="22.5" thickBot="1" thickTop="1">
      <c r="B147" s="23" t="s">
        <v>147</v>
      </c>
      <c r="C147" s="174" t="s">
        <v>205</v>
      </c>
      <c r="D147" s="75">
        <v>7.98</v>
      </c>
      <c r="E147" s="152">
        <v>1.4</v>
      </c>
      <c r="F147" s="146">
        <v>0.1</v>
      </c>
      <c r="G147" s="143">
        <f t="shared" si="17"/>
        <v>0.9</v>
      </c>
      <c r="H147" s="165" t="s">
        <v>205</v>
      </c>
      <c r="I147" s="55"/>
      <c r="J147" s="141">
        <f t="shared" si="15"/>
        <v>0</v>
      </c>
      <c r="K147" s="133">
        <f t="shared" si="12"/>
        <v>0</v>
      </c>
      <c r="L147" s="133" t="str">
        <f t="shared" si="13"/>
        <v>NA</v>
      </c>
      <c r="M147" s="133" t="str">
        <f t="shared" si="14"/>
        <v>NA</v>
      </c>
      <c r="N147" s="28" t="s">
        <v>169</v>
      </c>
      <c r="O147" s="1"/>
      <c r="P147" s="1"/>
    </row>
    <row r="148" spans="2:16" ht="15.75" thickBot="1">
      <c r="B148" s="25" t="s">
        <v>147</v>
      </c>
      <c r="C148" s="107" t="s">
        <v>107</v>
      </c>
      <c r="D148" s="74">
        <v>7.98</v>
      </c>
      <c r="E148" s="149">
        <v>1.4</v>
      </c>
      <c r="F148" s="66">
        <v>0.1</v>
      </c>
      <c r="G148" s="143">
        <f t="shared" si="17"/>
        <v>0.9</v>
      </c>
      <c r="H148" s="148" t="s">
        <v>107</v>
      </c>
      <c r="I148" s="55"/>
      <c r="J148" s="142">
        <f t="shared" si="15"/>
        <v>0</v>
      </c>
      <c r="K148" s="133">
        <f t="shared" si="12"/>
        <v>0</v>
      </c>
      <c r="L148" s="133" t="str">
        <f t="shared" si="13"/>
        <v>NA</v>
      </c>
      <c r="M148" s="133" t="str">
        <f t="shared" si="14"/>
        <v>NA</v>
      </c>
      <c r="N148" s="27" t="s">
        <v>169</v>
      </c>
      <c r="O148" s="1"/>
      <c r="P148" s="1"/>
    </row>
    <row r="149" spans="2:16" ht="21.75" thickBot="1">
      <c r="B149" s="25" t="s">
        <v>122</v>
      </c>
      <c r="C149" s="171" t="s">
        <v>205</v>
      </c>
      <c r="D149" s="74">
        <v>11.57</v>
      </c>
      <c r="E149" s="149">
        <v>1.72</v>
      </c>
      <c r="F149" s="67">
        <v>0.15</v>
      </c>
      <c r="G149" s="143">
        <f t="shared" si="17"/>
        <v>0.85</v>
      </c>
      <c r="H149" s="150" t="s">
        <v>205</v>
      </c>
      <c r="I149" s="55"/>
      <c r="J149" s="142">
        <f t="shared" si="15"/>
        <v>0</v>
      </c>
      <c r="K149" s="133">
        <f t="shared" si="12"/>
        <v>0</v>
      </c>
      <c r="L149" s="133" t="str">
        <f t="shared" si="13"/>
        <v>NA</v>
      </c>
      <c r="M149" s="133" t="str">
        <f t="shared" si="14"/>
        <v>NA</v>
      </c>
      <c r="N149" s="27" t="s">
        <v>169</v>
      </c>
      <c r="O149" s="1"/>
      <c r="P149" s="1"/>
    </row>
    <row r="150" spans="2:16" ht="15.75" thickBot="1">
      <c r="B150" s="25" t="s">
        <v>122</v>
      </c>
      <c r="C150" s="107" t="s">
        <v>107</v>
      </c>
      <c r="D150" s="74">
        <v>3.62</v>
      </c>
      <c r="E150" s="149">
        <v>0.5</v>
      </c>
      <c r="F150" s="67">
        <v>0.15</v>
      </c>
      <c r="G150" s="143">
        <f t="shared" si="17"/>
        <v>0.85</v>
      </c>
      <c r="H150" s="148" t="s">
        <v>107</v>
      </c>
      <c r="I150" s="55"/>
      <c r="J150" s="142">
        <f t="shared" si="15"/>
        <v>0</v>
      </c>
      <c r="K150" s="133">
        <f t="shared" si="12"/>
        <v>0</v>
      </c>
      <c r="L150" s="133" t="str">
        <f t="shared" si="13"/>
        <v>NA</v>
      </c>
      <c r="M150" s="133" t="str">
        <f t="shared" si="14"/>
        <v>NA</v>
      </c>
      <c r="N150" s="27" t="s">
        <v>169</v>
      </c>
      <c r="O150" s="1"/>
      <c r="P150" s="1"/>
    </row>
    <row r="151" spans="2:16" ht="21.75" thickBot="1">
      <c r="B151" s="24" t="s">
        <v>48</v>
      </c>
      <c r="C151" s="171" t="s">
        <v>205</v>
      </c>
      <c r="D151" s="70">
        <v>36.13</v>
      </c>
      <c r="E151" s="149">
        <v>3.46</v>
      </c>
      <c r="F151" s="67">
        <v>0.27</v>
      </c>
      <c r="G151" s="61">
        <f t="shared" si="17"/>
        <v>0.73</v>
      </c>
      <c r="H151" s="150" t="s">
        <v>205</v>
      </c>
      <c r="I151" s="55"/>
      <c r="J151" s="142">
        <f t="shared" si="15"/>
        <v>0</v>
      </c>
      <c r="K151" s="133">
        <f t="shared" si="12"/>
        <v>0</v>
      </c>
      <c r="L151" s="133" t="str">
        <f t="shared" si="13"/>
        <v>NA</v>
      </c>
      <c r="M151" s="133" t="str">
        <f t="shared" si="14"/>
        <v>NA</v>
      </c>
      <c r="N151" s="24"/>
      <c r="O151" s="1"/>
      <c r="P151" s="1"/>
    </row>
    <row r="152" spans="2:16" ht="15.75" thickBot="1">
      <c r="B152" s="25" t="s">
        <v>48</v>
      </c>
      <c r="C152" s="108" t="s">
        <v>107</v>
      </c>
      <c r="D152" s="70">
        <v>8.91</v>
      </c>
      <c r="E152" s="166">
        <v>1.06</v>
      </c>
      <c r="F152" s="67">
        <v>0.34</v>
      </c>
      <c r="G152" s="61">
        <f t="shared" si="17"/>
        <v>0.6599999999999999</v>
      </c>
      <c r="H152" s="148" t="s">
        <v>107</v>
      </c>
      <c r="I152" s="55"/>
      <c r="J152" s="142">
        <f t="shared" si="15"/>
        <v>0</v>
      </c>
      <c r="K152" s="133">
        <f t="shared" si="12"/>
        <v>0</v>
      </c>
      <c r="L152" s="133" t="str">
        <f t="shared" si="13"/>
        <v>NA</v>
      </c>
      <c r="M152" s="133" t="str">
        <f t="shared" si="14"/>
        <v>NA</v>
      </c>
      <c r="N152" s="24"/>
      <c r="O152" s="1"/>
      <c r="P152" s="1"/>
    </row>
    <row r="153" spans="2:16" ht="21.75" thickBot="1">
      <c r="B153" s="25" t="s">
        <v>123</v>
      </c>
      <c r="C153" s="171" t="s">
        <v>205</v>
      </c>
      <c r="D153" s="70">
        <v>68.93</v>
      </c>
      <c r="E153" s="166">
        <v>1.21</v>
      </c>
      <c r="F153" s="67">
        <v>0.31</v>
      </c>
      <c r="G153" s="61">
        <f t="shared" si="17"/>
        <v>0.69</v>
      </c>
      <c r="H153" s="150" t="s">
        <v>205</v>
      </c>
      <c r="I153" s="55"/>
      <c r="J153" s="142">
        <f t="shared" si="15"/>
        <v>0</v>
      </c>
      <c r="K153" s="133">
        <f t="shared" si="12"/>
        <v>0</v>
      </c>
      <c r="L153" s="133" t="str">
        <f t="shared" si="13"/>
        <v>NA</v>
      </c>
      <c r="M153" s="133" t="str">
        <f t="shared" si="14"/>
        <v>NA</v>
      </c>
      <c r="N153" s="27" t="s">
        <v>181</v>
      </c>
      <c r="O153" s="1"/>
      <c r="P153" s="1"/>
    </row>
    <row r="154" spans="2:16" ht="15.75" thickBot="1">
      <c r="B154" s="25" t="s">
        <v>123</v>
      </c>
      <c r="C154" s="108" t="s">
        <v>107</v>
      </c>
      <c r="D154" s="70">
        <v>11.95</v>
      </c>
      <c r="E154" s="166">
        <v>1.91</v>
      </c>
      <c r="F154" s="67">
        <v>0.74</v>
      </c>
      <c r="G154" s="61">
        <f t="shared" si="17"/>
        <v>0.26</v>
      </c>
      <c r="H154" s="148" t="s">
        <v>107</v>
      </c>
      <c r="I154" s="55"/>
      <c r="J154" s="142">
        <f t="shared" si="15"/>
        <v>0</v>
      </c>
      <c r="K154" s="133">
        <f t="shared" si="12"/>
        <v>0</v>
      </c>
      <c r="L154" s="133" t="str">
        <f t="shared" si="13"/>
        <v>NA</v>
      </c>
      <c r="M154" s="133" t="str">
        <f t="shared" si="14"/>
        <v>NA</v>
      </c>
      <c r="N154" s="25"/>
      <c r="O154" s="1"/>
      <c r="P154" s="1"/>
    </row>
    <row r="155" spans="2:16" ht="21.75" thickBot="1">
      <c r="B155" s="25" t="s">
        <v>124</v>
      </c>
      <c r="C155" s="171" t="s">
        <v>205</v>
      </c>
      <c r="D155" s="70">
        <v>166.02</v>
      </c>
      <c r="E155" s="166">
        <v>17.09</v>
      </c>
      <c r="F155" s="66" t="s">
        <v>15</v>
      </c>
      <c r="G155" s="60" t="s">
        <v>15</v>
      </c>
      <c r="H155" s="150" t="s">
        <v>205</v>
      </c>
      <c r="I155" s="55"/>
      <c r="J155" s="142">
        <f t="shared" si="15"/>
        <v>0</v>
      </c>
      <c r="K155" s="133">
        <f t="shared" si="12"/>
        <v>0</v>
      </c>
      <c r="L155" s="133" t="str">
        <f t="shared" si="13"/>
        <v>NA</v>
      </c>
      <c r="M155" s="133" t="str">
        <f t="shared" si="14"/>
        <v>NA</v>
      </c>
      <c r="N155" s="25"/>
      <c r="O155" s="1"/>
      <c r="P155" s="1"/>
    </row>
    <row r="156" spans="2:16" ht="15.75" thickBot="1">
      <c r="B156" s="25" t="s">
        <v>124</v>
      </c>
      <c r="C156" s="108" t="s">
        <v>107</v>
      </c>
      <c r="D156" s="70">
        <v>44.54</v>
      </c>
      <c r="E156" s="166">
        <v>4.58</v>
      </c>
      <c r="F156" s="66" t="s">
        <v>15</v>
      </c>
      <c r="G156" s="60" t="s">
        <v>15</v>
      </c>
      <c r="H156" s="148" t="s">
        <v>107</v>
      </c>
      <c r="I156" s="55"/>
      <c r="J156" s="142">
        <f t="shared" si="15"/>
        <v>0</v>
      </c>
      <c r="K156" s="133">
        <f t="shared" si="12"/>
        <v>0</v>
      </c>
      <c r="L156" s="133" t="str">
        <f t="shared" si="13"/>
        <v>NA</v>
      </c>
      <c r="M156" s="133" t="str">
        <f t="shared" si="14"/>
        <v>NA</v>
      </c>
      <c r="N156" s="25"/>
      <c r="O156" s="1"/>
      <c r="P156" s="1"/>
    </row>
    <row r="157" spans="2:16" ht="21.75" thickBot="1">
      <c r="B157" s="25" t="s">
        <v>125</v>
      </c>
      <c r="C157" s="171" t="s">
        <v>205</v>
      </c>
      <c r="D157" s="70">
        <v>108.19</v>
      </c>
      <c r="E157" s="166">
        <v>11.12</v>
      </c>
      <c r="F157" s="66">
        <v>0.51</v>
      </c>
      <c r="G157" s="61">
        <f aca="true" t="shared" si="18" ref="G157:G168">1-F157</f>
        <v>0.49</v>
      </c>
      <c r="H157" s="150" t="s">
        <v>205</v>
      </c>
      <c r="I157" s="55"/>
      <c r="J157" s="142">
        <f t="shared" si="15"/>
        <v>0</v>
      </c>
      <c r="K157" s="133">
        <f t="shared" si="12"/>
        <v>0</v>
      </c>
      <c r="L157" s="133" t="str">
        <f t="shared" si="13"/>
        <v>NA</v>
      </c>
      <c r="M157" s="133" t="str">
        <f t="shared" si="14"/>
        <v>NA</v>
      </c>
      <c r="N157" s="25"/>
      <c r="O157" s="1"/>
      <c r="P157" s="1"/>
    </row>
    <row r="158" spans="2:16" ht="15.75" thickBot="1">
      <c r="B158" s="25" t="s">
        <v>125</v>
      </c>
      <c r="C158" s="108" t="s">
        <v>107</v>
      </c>
      <c r="D158" s="70">
        <v>28.32</v>
      </c>
      <c r="E158" s="166">
        <v>2.84</v>
      </c>
      <c r="F158" s="66">
        <v>0.51</v>
      </c>
      <c r="G158" s="61">
        <f t="shared" si="18"/>
        <v>0.49</v>
      </c>
      <c r="H158" s="148" t="s">
        <v>107</v>
      </c>
      <c r="I158" s="55"/>
      <c r="J158" s="142">
        <f t="shared" si="15"/>
        <v>0</v>
      </c>
      <c r="K158" s="133">
        <f t="shared" si="12"/>
        <v>0</v>
      </c>
      <c r="L158" s="133" t="str">
        <f t="shared" si="13"/>
        <v>NA</v>
      </c>
      <c r="M158" s="133" t="str">
        <f t="shared" si="14"/>
        <v>NA</v>
      </c>
      <c r="N158" s="25"/>
      <c r="O158" s="1"/>
      <c r="P158" s="1"/>
    </row>
    <row r="159" spans="2:16" ht="21.75" thickBot="1">
      <c r="B159" s="25" t="s">
        <v>126</v>
      </c>
      <c r="C159" s="171" t="s">
        <v>205</v>
      </c>
      <c r="D159" s="70">
        <v>27.92</v>
      </c>
      <c r="E159" s="53">
        <v>2.85</v>
      </c>
      <c r="F159" s="66">
        <v>0.31</v>
      </c>
      <c r="G159" s="61">
        <f t="shared" si="18"/>
        <v>0.69</v>
      </c>
      <c r="H159" s="150" t="s">
        <v>205</v>
      </c>
      <c r="I159" s="55"/>
      <c r="J159" s="142">
        <f t="shared" si="15"/>
        <v>0</v>
      </c>
      <c r="K159" s="133">
        <f t="shared" si="12"/>
        <v>0</v>
      </c>
      <c r="L159" s="133" t="str">
        <f t="shared" si="13"/>
        <v>NA</v>
      </c>
      <c r="M159" s="133" t="str">
        <f t="shared" si="14"/>
        <v>NA</v>
      </c>
      <c r="N159" s="27" t="s">
        <v>27</v>
      </c>
      <c r="O159" s="1"/>
      <c r="P159" s="1"/>
    </row>
    <row r="160" spans="2:16" ht="15.75" thickBot="1">
      <c r="B160" s="25" t="s">
        <v>126</v>
      </c>
      <c r="C160" s="108" t="s">
        <v>107</v>
      </c>
      <c r="D160" s="70">
        <v>7.75</v>
      </c>
      <c r="E160" s="53">
        <v>0.79</v>
      </c>
      <c r="F160" s="66">
        <v>0.31</v>
      </c>
      <c r="G160" s="61">
        <f t="shared" si="18"/>
        <v>0.69</v>
      </c>
      <c r="H160" s="148" t="s">
        <v>107</v>
      </c>
      <c r="I160" s="55"/>
      <c r="J160" s="142">
        <f t="shared" si="15"/>
        <v>0</v>
      </c>
      <c r="K160" s="133">
        <f t="shared" si="12"/>
        <v>0</v>
      </c>
      <c r="L160" s="133" t="str">
        <f t="shared" si="13"/>
        <v>NA</v>
      </c>
      <c r="M160" s="133" t="str">
        <f t="shared" si="14"/>
        <v>NA</v>
      </c>
      <c r="N160" s="25"/>
      <c r="O160" s="1"/>
      <c r="P160" s="1"/>
    </row>
    <row r="161" spans="2:16" ht="21.75" thickBot="1">
      <c r="B161" s="25" t="s">
        <v>127</v>
      </c>
      <c r="C161" s="171" t="s">
        <v>205</v>
      </c>
      <c r="D161" s="70">
        <v>8.11</v>
      </c>
      <c r="E161" s="53">
        <v>1.07</v>
      </c>
      <c r="F161" s="66">
        <v>0.15</v>
      </c>
      <c r="G161" s="61">
        <f t="shared" si="18"/>
        <v>0.85</v>
      </c>
      <c r="H161" s="150" t="s">
        <v>205</v>
      </c>
      <c r="I161" s="55"/>
      <c r="J161" s="142">
        <f t="shared" si="15"/>
        <v>0</v>
      </c>
      <c r="K161" s="133">
        <f t="shared" si="12"/>
        <v>0</v>
      </c>
      <c r="L161" s="133" t="str">
        <f t="shared" si="13"/>
        <v>NA</v>
      </c>
      <c r="M161" s="133" t="str">
        <f t="shared" si="14"/>
        <v>NA</v>
      </c>
      <c r="N161" s="27" t="s">
        <v>169</v>
      </c>
      <c r="O161" s="1"/>
      <c r="P161" s="1"/>
    </row>
    <row r="162" spans="2:16" ht="15.75" thickBot="1">
      <c r="B162" s="25" t="s">
        <v>127</v>
      </c>
      <c r="C162" s="108" t="s">
        <v>107</v>
      </c>
      <c r="D162" s="70">
        <v>2.77</v>
      </c>
      <c r="E162" s="53">
        <v>0.41</v>
      </c>
      <c r="F162" s="66">
        <v>0.1</v>
      </c>
      <c r="G162" s="61">
        <f t="shared" si="18"/>
        <v>0.9</v>
      </c>
      <c r="H162" s="148" t="s">
        <v>107</v>
      </c>
      <c r="I162" s="55"/>
      <c r="J162" s="142">
        <f t="shared" si="15"/>
        <v>0</v>
      </c>
      <c r="K162" s="133">
        <f t="shared" si="12"/>
        <v>0</v>
      </c>
      <c r="L162" s="133" t="str">
        <f t="shared" si="13"/>
        <v>NA</v>
      </c>
      <c r="M162" s="133" t="str">
        <f t="shared" si="14"/>
        <v>NA</v>
      </c>
      <c r="N162" s="25"/>
      <c r="O162" s="1"/>
      <c r="P162" s="1"/>
    </row>
    <row r="163" spans="2:16" ht="21.75" thickBot="1">
      <c r="B163" s="24" t="s">
        <v>49</v>
      </c>
      <c r="C163" s="171" t="s">
        <v>205</v>
      </c>
      <c r="D163" s="70">
        <v>45.16</v>
      </c>
      <c r="E163" s="166">
        <v>4.49</v>
      </c>
      <c r="F163" s="67">
        <v>0.47</v>
      </c>
      <c r="G163" s="61">
        <f t="shared" si="18"/>
        <v>0.53</v>
      </c>
      <c r="H163" s="150" t="s">
        <v>205</v>
      </c>
      <c r="I163" s="55"/>
      <c r="J163" s="142">
        <f t="shared" si="15"/>
        <v>0</v>
      </c>
      <c r="K163" s="133">
        <f t="shared" si="12"/>
        <v>0</v>
      </c>
      <c r="L163" s="133" t="str">
        <f t="shared" si="13"/>
        <v>NA</v>
      </c>
      <c r="M163" s="133" t="str">
        <f t="shared" si="14"/>
        <v>NA</v>
      </c>
      <c r="N163" s="24"/>
      <c r="O163" s="1"/>
      <c r="P163" s="1"/>
    </row>
    <row r="164" spans="2:16" ht="15.75" thickBot="1">
      <c r="B164" s="25" t="s">
        <v>49</v>
      </c>
      <c r="C164" s="108" t="s">
        <v>107</v>
      </c>
      <c r="D164" s="70">
        <v>32.12</v>
      </c>
      <c r="E164" s="166">
        <v>2.77</v>
      </c>
      <c r="F164" s="67">
        <v>0.51</v>
      </c>
      <c r="G164" s="61">
        <f t="shared" si="18"/>
        <v>0.49</v>
      </c>
      <c r="H164" s="148" t="s">
        <v>107</v>
      </c>
      <c r="I164" s="55"/>
      <c r="J164" s="142">
        <f t="shared" si="15"/>
        <v>0</v>
      </c>
      <c r="K164" s="133">
        <f t="shared" si="12"/>
        <v>0</v>
      </c>
      <c r="L164" s="133" t="str">
        <f t="shared" si="13"/>
        <v>NA</v>
      </c>
      <c r="M164" s="133" t="str">
        <f t="shared" si="14"/>
        <v>NA</v>
      </c>
      <c r="N164" s="24"/>
      <c r="O164" s="1"/>
      <c r="P164" s="1"/>
    </row>
    <row r="165" spans="2:16" ht="21.75" thickBot="1">
      <c r="B165" s="25" t="s">
        <v>236</v>
      </c>
      <c r="C165" s="171" t="s">
        <v>205</v>
      </c>
      <c r="D165" s="70">
        <v>53.13</v>
      </c>
      <c r="E165" s="166">
        <v>4.61</v>
      </c>
      <c r="F165" s="67">
        <v>0.49</v>
      </c>
      <c r="G165" s="61">
        <f t="shared" si="18"/>
        <v>0.51</v>
      </c>
      <c r="H165" s="150" t="s">
        <v>205</v>
      </c>
      <c r="I165" s="55"/>
      <c r="J165" s="142">
        <f t="shared" si="15"/>
        <v>0</v>
      </c>
      <c r="K165" s="133">
        <f t="shared" si="12"/>
        <v>0</v>
      </c>
      <c r="L165" s="133" t="str">
        <f t="shared" si="13"/>
        <v>NA</v>
      </c>
      <c r="M165" s="133" t="str">
        <f t="shared" si="14"/>
        <v>NA</v>
      </c>
      <c r="N165" s="24"/>
      <c r="O165" s="1"/>
      <c r="P165" s="1"/>
    </row>
    <row r="166" spans="2:16" ht="21.75" thickBot="1">
      <c r="B166" s="25" t="s">
        <v>182</v>
      </c>
      <c r="C166" s="171" t="s">
        <v>205</v>
      </c>
      <c r="D166" s="70">
        <v>57.24</v>
      </c>
      <c r="E166" s="166">
        <v>5</v>
      </c>
      <c r="F166" s="67">
        <v>0.5</v>
      </c>
      <c r="G166" s="61">
        <f t="shared" si="18"/>
        <v>0.5</v>
      </c>
      <c r="H166" s="150" t="s">
        <v>205</v>
      </c>
      <c r="I166" s="55"/>
      <c r="J166" s="142">
        <f t="shared" si="15"/>
        <v>0</v>
      </c>
      <c r="K166" s="133">
        <f t="shared" si="12"/>
        <v>0</v>
      </c>
      <c r="L166" s="133" t="str">
        <f t="shared" si="13"/>
        <v>NA</v>
      </c>
      <c r="M166" s="133" t="str">
        <f t="shared" si="14"/>
        <v>NA</v>
      </c>
      <c r="N166" s="24"/>
      <c r="O166" s="1"/>
      <c r="P166" s="1"/>
    </row>
    <row r="167" spans="2:16" ht="15.75" thickBot="1">
      <c r="B167" s="25" t="s">
        <v>182</v>
      </c>
      <c r="C167" s="108" t="s">
        <v>107</v>
      </c>
      <c r="D167" s="70">
        <v>28.84</v>
      </c>
      <c r="E167" s="166">
        <v>3.48</v>
      </c>
      <c r="F167" s="67">
        <v>0.5</v>
      </c>
      <c r="G167" s="61">
        <f t="shared" si="18"/>
        <v>0.5</v>
      </c>
      <c r="H167" s="148" t="s">
        <v>107</v>
      </c>
      <c r="I167" s="55"/>
      <c r="J167" s="142">
        <f t="shared" si="15"/>
        <v>0</v>
      </c>
      <c r="K167" s="133">
        <f t="shared" si="12"/>
        <v>0</v>
      </c>
      <c r="L167" s="133" t="str">
        <f t="shared" si="13"/>
        <v>NA</v>
      </c>
      <c r="M167" s="133" t="str">
        <f t="shared" si="14"/>
        <v>NA</v>
      </c>
      <c r="N167" s="24"/>
      <c r="O167" s="1"/>
      <c r="P167" s="1"/>
    </row>
    <row r="168" spans="2:16" ht="21.75" thickBot="1">
      <c r="B168" s="24" t="s">
        <v>50</v>
      </c>
      <c r="C168" s="171" t="s">
        <v>205</v>
      </c>
      <c r="D168" s="70">
        <v>51.29</v>
      </c>
      <c r="E168" s="166">
        <v>4.84</v>
      </c>
      <c r="F168" s="67">
        <v>0.47</v>
      </c>
      <c r="G168" s="61">
        <f t="shared" si="18"/>
        <v>0.53</v>
      </c>
      <c r="H168" s="150" t="s">
        <v>205</v>
      </c>
      <c r="I168" s="55"/>
      <c r="J168" s="142">
        <f t="shared" si="15"/>
        <v>0</v>
      </c>
      <c r="K168" s="133">
        <f t="shared" si="12"/>
        <v>0</v>
      </c>
      <c r="L168" s="133" t="str">
        <f t="shared" si="13"/>
        <v>NA</v>
      </c>
      <c r="M168" s="133" t="str">
        <f t="shared" si="14"/>
        <v>NA</v>
      </c>
      <c r="N168" s="29" t="s">
        <v>13</v>
      </c>
      <c r="O168" s="1"/>
      <c r="P168" s="1"/>
    </row>
    <row r="169" spans="2:16" ht="15.75" thickBot="1">
      <c r="B169" s="25" t="s">
        <v>50</v>
      </c>
      <c r="C169" s="108" t="s">
        <v>107</v>
      </c>
      <c r="D169" s="70">
        <v>53.21</v>
      </c>
      <c r="E169" s="166">
        <v>5.05</v>
      </c>
      <c r="F169" s="66" t="s">
        <v>15</v>
      </c>
      <c r="G169" s="60" t="s">
        <v>15</v>
      </c>
      <c r="H169" s="148" t="s">
        <v>107</v>
      </c>
      <c r="I169" s="55"/>
      <c r="J169" s="142">
        <f t="shared" si="15"/>
        <v>0</v>
      </c>
      <c r="K169" s="133">
        <f t="shared" si="12"/>
        <v>0</v>
      </c>
      <c r="L169" s="133" t="str">
        <f t="shared" si="13"/>
        <v>NA</v>
      </c>
      <c r="M169" s="133" t="str">
        <f t="shared" si="14"/>
        <v>NA</v>
      </c>
      <c r="N169" s="24"/>
      <c r="O169" s="1"/>
      <c r="P169" s="1"/>
    </row>
    <row r="170" spans="2:16" ht="21.75" thickBot="1">
      <c r="B170" s="24" t="s">
        <v>51</v>
      </c>
      <c r="C170" s="171" t="s">
        <v>205</v>
      </c>
      <c r="D170" s="70">
        <v>36.08</v>
      </c>
      <c r="E170" s="166">
        <v>3.8</v>
      </c>
      <c r="F170" s="67" t="s">
        <v>15</v>
      </c>
      <c r="G170" s="61" t="s">
        <v>15</v>
      </c>
      <c r="H170" s="150" t="s">
        <v>205</v>
      </c>
      <c r="I170" s="55"/>
      <c r="J170" s="142">
        <f t="shared" si="15"/>
        <v>0</v>
      </c>
      <c r="K170" s="133">
        <f aca="true" t="shared" si="19" ref="K170:K217">IF(E170="NA","NA",I170*E170)</f>
        <v>0</v>
      </c>
      <c r="L170" s="133" t="str">
        <f aca="true" t="shared" si="20" ref="L170:L217">IF(K170="NA","NA",K170*F170)</f>
        <v>NA</v>
      </c>
      <c r="M170" s="133" t="str">
        <f aca="true" t="shared" si="21" ref="M170:M217">IF(L170="NA","NA",K170-L170)</f>
        <v>NA</v>
      </c>
      <c r="N170" s="24"/>
      <c r="O170" s="1"/>
      <c r="P170" s="1"/>
    </row>
    <row r="171" spans="2:16" ht="15.75" thickBot="1">
      <c r="B171" s="25" t="s">
        <v>51</v>
      </c>
      <c r="C171" s="108" t="s">
        <v>107</v>
      </c>
      <c r="D171" s="70">
        <v>22.13</v>
      </c>
      <c r="E171" s="166">
        <v>1.99</v>
      </c>
      <c r="F171" s="66" t="s">
        <v>15</v>
      </c>
      <c r="G171" s="60" t="s">
        <v>15</v>
      </c>
      <c r="H171" s="151" t="s">
        <v>107</v>
      </c>
      <c r="I171" s="55"/>
      <c r="J171" s="142">
        <f aca="true" t="shared" si="22" ref="J171:J217">D171*I171</f>
        <v>0</v>
      </c>
      <c r="K171" s="133">
        <f t="shared" si="19"/>
        <v>0</v>
      </c>
      <c r="L171" s="133" t="str">
        <f t="shared" si="20"/>
        <v>NA</v>
      </c>
      <c r="M171" s="133" t="str">
        <f t="shared" si="21"/>
        <v>NA</v>
      </c>
      <c r="N171" s="24"/>
      <c r="O171" s="1"/>
      <c r="P171" s="1"/>
    </row>
    <row r="172" spans="2:16" ht="21.75" thickBot="1">
      <c r="B172" s="25" t="s">
        <v>128</v>
      </c>
      <c r="C172" s="171" t="s">
        <v>205</v>
      </c>
      <c r="D172" s="70">
        <v>39</v>
      </c>
      <c r="E172" s="166">
        <v>5.17</v>
      </c>
      <c r="F172" s="66" t="s">
        <v>15</v>
      </c>
      <c r="G172" s="60" t="s">
        <v>15</v>
      </c>
      <c r="H172" s="150" t="s">
        <v>205</v>
      </c>
      <c r="I172" s="55"/>
      <c r="J172" s="142">
        <f t="shared" si="22"/>
        <v>0</v>
      </c>
      <c r="K172" s="133">
        <f t="shared" si="19"/>
        <v>0</v>
      </c>
      <c r="L172" s="133" t="str">
        <f t="shared" si="20"/>
        <v>NA</v>
      </c>
      <c r="M172" s="133" t="str">
        <f t="shared" si="21"/>
        <v>NA</v>
      </c>
      <c r="N172" s="24"/>
      <c r="O172" s="1"/>
      <c r="P172" s="1"/>
    </row>
    <row r="173" spans="2:16" ht="15.75" thickBot="1">
      <c r="B173" s="83" t="s">
        <v>128</v>
      </c>
      <c r="C173" s="111" t="s">
        <v>107</v>
      </c>
      <c r="D173" s="84">
        <v>23.4</v>
      </c>
      <c r="E173" s="167">
        <v>0.47</v>
      </c>
      <c r="F173" s="85" t="s">
        <v>15</v>
      </c>
      <c r="G173" s="86" t="s">
        <v>15</v>
      </c>
      <c r="H173" s="168" t="s">
        <v>107</v>
      </c>
      <c r="I173" s="55"/>
      <c r="J173" s="156">
        <f t="shared" si="22"/>
        <v>0</v>
      </c>
      <c r="K173" s="134">
        <f t="shared" si="19"/>
        <v>0</v>
      </c>
      <c r="L173" s="134" t="str">
        <f t="shared" si="20"/>
        <v>NA</v>
      </c>
      <c r="M173" s="134" t="str">
        <f t="shared" si="21"/>
        <v>NA</v>
      </c>
      <c r="N173" s="87"/>
      <c r="O173" s="1"/>
      <c r="P173" s="1"/>
    </row>
    <row r="174" spans="2:16" ht="22.5" thickBot="1" thickTop="1">
      <c r="B174" s="88" t="s">
        <v>207</v>
      </c>
      <c r="C174" s="172" t="s">
        <v>205</v>
      </c>
      <c r="D174" s="89" t="s">
        <v>210</v>
      </c>
      <c r="E174" s="90" t="s">
        <v>210</v>
      </c>
      <c r="F174" s="157">
        <v>0.49</v>
      </c>
      <c r="G174" s="158">
        <v>0.51</v>
      </c>
      <c r="H174" s="159" t="s">
        <v>205</v>
      </c>
      <c r="I174" s="55"/>
      <c r="J174" s="139">
        <f>IF(I174=0,0,EXP(0.65*LN(I174)+5.83))</f>
        <v>0</v>
      </c>
      <c r="K174" s="135">
        <f>IF(I174=0,0,EXP(0.67*LN(I174)+3.37))</f>
        <v>0</v>
      </c>
      <c r="L174" s="138" t="str">
        <f t="shared" si="20"/>
        <v>NA</v>
      </c>
      <c r="M174" s="138" t="str">
        <f t="shared" si="21"/>
        <v>NA</v>
      </c>
      <c r="N174" s="91"/>
      <c r="O174" s="5"/>
      <c r="P174" s="5"/>
    </row>
    <row r="175" spans="2:16" ht="21.75" thickBot="1">
      <c r="B175" s="92" t="s">
        <v>208</v>
      </c>
      <c r="C175" s="173" t="s">
        <v>205</v>
      </c>
      <c r="D175" s="93">
        <v>42.94</v>
      </c>
      <c r="E175" s="169">
        <v>3.37</v>
      </c>
      <c r="F175" s="161">
        <v>0.49</v>
      </c>
      <c r="G175" s="170">
        <v>0.51</v>
      </c>
      <c r="H175" s="163" t="s">
        <v>205</v>
      </c>
      <c r="I175" s="55"/>
      <c r="J175" s="164">
        <f t="shared" si="22"/>
        <v>0</v>
      </c>
      <c r="K175" s="137">
        <f t="shared" si="19"/>
        <v>0</v>
      </c>
      <c r="L175" s="137" t="str">
        <f t="shared" si="20"/>
        <v>NA</v>
      </c>
      <c r="M175" s="137" t="str">
        <f t="shared" si="21"/>
        <v>NA</v>
      </c>
      <c r="N175" s="94"/>
      <c r="O175" s="5"/>
      <c r="P175" s="5"/>
    </row>
    <row r="176" spans="2:16" ht="22.5" thickBot="1" thickTop="1">
      <c r="B176" s="23" t="s">
        <v>129</v>
      </c>
      <c r="C176" s="174" t="s">
        <v>205</v>
      </c>
      <c r="D176" s="75">
        <v>26.59</v>
      </c>
      <c r="E176" s="145">
        <v>2.29</v>
      </c>
      <c r="F176" s="146">
        <v>0.47</v>
      </c>
      <c r="G176" s="143">
        <f aca="true" t="shared" si="23" ref="G176:G185">1-F176</f>
        <v>0.53</v>
      </c>
      <c r="H176" s="165" t="s">
        <v>205</v>
      </c>
      <c r="I176" s="55"/>
      <c r="J176" s="141">
        <f t="shared" si="22"/>
        <v>0</v>
      </c>
      <c r="K176" s="133">
        <f t="shared" si="19"/>
        <v>0</v>
      </c>
      <c r="L176" s="133" t="str">
        <f t="shared" si="20"/>
        <v>NA</v>
      </c>
      <c r="M176" s="133" t="str">
        <f t="shared" si="21"/>
        <v>NA</v>
      </c>
      <c r="N176" s="22"/>
      <c r="O176" s="5"/>
      <c r="P176" s="5"/>
    </row>
    <row r="177" spans="2:16" ht="21.75" thickBot="1">
      <c r="B177" s="25" t="s">
        <v>192</v>
      </c>
      <c r="C177" s="171" t="s">
        <v>205</v>
      </c>
      <c r="D177" s="70">
        <v>89.95</v>
      </c>
      <c r="E177" s="166">
        <v>7.49</v>
      </c>
      <c r="F177" s="67">
        <v>0.67</v>
      </c>
      <c r="G177" s="61">
        <f t="shared" si="23"/>
        <v>0.32999999999999996</v>
      </c>
      <c r="H177" s="150" t="s">
        <v>205</v>
      </c>
      <c r="I177" s="55"/>
      <c r="J177" s="142">
        <f t="shared" si="22"/>
        <v>0</v>
      </c>
      <c r="K177" s="133">
        <f t="shared" si="19"/>
        <v>0</v>
      </c>
      <c r="L177" s="133" t="str">
        <f t="shared" si="20"/>
        <v>NA</v>
      </c>
      <c r="M177" s="133" t="str">
        <f t="shared" si="21"/>
        <v>NA</v>
      </c>
      <c r="N177" s="29" t="s">
        <v>52</v>
      </c>
      <c r="O177" s="7"/>
      <c r="P177" s="7"/>
    </row>
    <row r="178" spans="2:16" ht="15.75" thickBot="1">
      <c r="B178" s="23" t="s">
        <v>192</v>
      </c>
      <c r="C178" s="107" t="s">
        <v>100</v>
      </c>
      <c r="D178" s="69">
        <v>2.86</v>
      </c>
      <c r="E178" s="145">
        <v>0.26</v>
      </c>
      <c r="F178" s="146">
        <v>0.67</v>
      </c>
      <c r="G178" s="61">
        <f t="shared" si="23"/>
        <v>0.32999999999999996</v>
      </c>
      <c r="H178" s="148" t="s">
        <v>100</v>
      </c>
      <c r="I178" s="55"/>
      <c r="J178" s="142">
        <f t="shared" si="22"/>
        <v>0</v>
      </c>
      <c r="K178" s="133">
        <f t="shared" si="19"/>
        <v>0</v>
      </c>
      <c r="L178" s="133" t="str">
        <f t="shared" si="20"/>
        <v>NA</v>
      </c>
      <c r="M178" s="133" t="str">
        <f t="shared" si="21"/>
        <v>NA</v>
      </c>
      <c r="N178" s="22"/>
      <c r="O178" s="7"/>
      <c r="P178" s="7"/>
    </row>
    <row r="179" spans="2:16" ht="21.75" thickBot="1">
      <c r="B179" s="23" t="s">
        <v>193</v>
      </c>
      <c r="C179" s="171" t="s">
        <v>205</v>
      </c>
      <c r="D179" s="69">
        <v>127.15</v>
      </c>
      <c r="E179" s="145">
        <v>11.15</v>
      </c>
      <c r="F179" s="146">
        <v>0.59</v>
      </c>
      <c r="G179" s="143">
        <f t="shared" si="23"/>
        <v>0.41000000000000003</v>
      </c>
      <c r="H179" s="150" t="s">
        <v>205</v>
      </c>
      <c r="I179" s="55"/>
      <c r="J179" s="142">
        <f t="shared" si="22"/>
        <v>0</v>
      </c>
      <c r="K179" s="133">
        <f t="shared" si="19"/>
        <v>0</v>
      </c>
      <c r="L179" s="133" t="str">
        <f t="shared" si="20"/>
        <v>NA</v>
      </c>
      <c r="M179" s="133" t="str">
        <f t="shared" si="21"/>
        <v>NA</v>
      </c>
      <c r="N179" s="26" t="s">
        <v>53</v>
      </c>
      <c r="O179" s="8"/>
      <c r="P179" s="8"/>
    </row>
    <row r="180" spans="2:16" ht="15.75" thickBot="1">
      <c r="B180" s="23" t="s">
        <v>193</v>
      </c>
      <c r="C180" s="107" t="s">
        <v>100</v>
      </c>
      <c r="D180" s="69">
        <v>4.83</v>
      </c>
      <c r="E180" s="145">
        <v>0.41</v>
      </c>
      <c r="F180" s="146">
        <v>0.57</v>
      </c>
      <c r="G180" s="143">
        <f t="shared" si="23"/>
        <v>0.43000000000000005</v>
      </c>
      <c r="H180" s="148" t="s">
        <v>100</v>
      </c>
      <c r="I180" s="55"/>
      <c r="J180" s="142">
        <f t="shared" si="22"/>
        <v>0</v>
      </c>
      <c r="K180" s="133">
        <f t="shared" si="19"/>
        <v>0</v>
      </c>
      <c r="L180" s="133" t="str">
        <f t="shared" si="20"/>
        <v>NA</v>
      </c>
      <c r="M180" s="133" t="str">
        <f t="shared" si="21"/>
        <v>NA</v>
      </c>
      <c r="N180" s="22"/>
      <c r="O180" s="8"/>
      <c r="P180" s="8"/>
    </row>
    <row r="181" spans="2:16" ht="21.75" thickBot="1">
      <c r="B181" s="25" t="s">
        <v>194</v>
      </c>
      <c r="C181" s="171" t="s">
        <v>205</v>
      </c>
      <c r="D181" s="72">
        <v>716</v>
      </c>
      <c r="E181" s="149">
        <v>26.15</v>
      </c>
      <c r="F181" s="67">
        <v>0.51</v>
      </c>
      <c r="G181" s="61">
        <f t="shared" si="23"/>
        <v>0.49</v>
      </c>
      <c r="H181" s="150" t="s">
        <v>205</v>
      </c>
      <c r="I181" s="55"/>
      <c r="J181" s="142">
        <f t="shared" si="22"/>
        <v>0</v>
      </c>
      <c r="K181" s="133">
        <f t="shared" si="19"/>
        <v>0</v>
      </c>
      <c r="L181" s="133" t="str">
        <f t="shared" si="20"/>
        <v>NA</v>
      </c>
      <c r="M181" s="133" t="str">
        <f t="shared" si="21"/>
        <v>NA</v>
      </c>
      <c r="N181" s="24"/>
      <c r="O181" s="8"/>
      <c r="P181" s="8"/>
    </row>
    <row r="182" spans="2:16" ht="15.75" thickBot="1">
      <c r="B182" s="25" t="s">
        <v>194</v>
      </c>
      <c r="C182" s="108" t="s">
        <v>100</v>
      </c>
      <c r="D182" s="74">
        <v>42.12</v>
      </c>
      <c r="E182" s="166">
        <v>2.13</v>
      </c>
      <c r="F182" s="67">
        <v>0.64</v>
      </c>
      <c r="G182" s="61">
        <f t="shared" si="23"/>
        <v>0.36</v>
      </c>
      <c r="H182" s="151" t="s">
        <v>100</v>
      </c>
      <c r="I182" s="55"/>
      <c r="J182" s="142">
        <f t="shared" si="22"/>
        <v>0</v>
      </c>
      <c r="K182" s="133">
        <f t="shared" si="19"/>
        <v>0</v>
      </c>
      <c r="L182" s="133" t="str">
        <f t="shared" si="20"/>
        <v>NA</v>
      </c>
      <c r="M182" s="133" t="str">
        <f t="shared" si="21"/>
        <v>NA</v>
      </c>
      <c r="N182" s="24"/>
      <c r="O182" s="8"/>
      <c r="P182" s="8"/>
    </row>
    <row r="183" spans="2:16" ht="21.75" thickBot="1">
      <c r="B183" s="25" t="s">
        <v>237</v>
      </c>
      <c r="C183" s="171" t="s">
        <v>205</v>
      </c>
      <c r="D183" s="70">
        <v>496.12</v>
      </c>
      <c r="E183" s="166">
        <v>33.48</v>
      </c>
      <c r="F183" s="67">
        <v>0.52</v>
      </c>
      <c r="G183" s="61">
        <f t="shared" si="23"/>
        <v>0.48</v>
      </c>
      <c r="H183" s="150" t="s">
        <v>205</v>
      </c>
      <c r="I183" s="55"/>
      <c r="J183" s="142">
        <f t="shared" si="22"/>
        <v>0</v>
      </c>
      <c r="K183" s="133">
        <f t="shared" si="19"/>
        <v>0</v>
      </c>
      <c r="L183" s="133" t="str">
        <f t="shared" si="20"/>
        <v>NA</v>
      </c>
      <c r="M183" s="133" t="str">
        <f t="shared" si="21"/>
        <v>NA</v>
      </c>
      <c r="N183" s="24"/>
      <c r="O183" s="8"/>
      <c r="P183" s="8"/>
    </row>
    <row r="184" spans="2:16" ht="15.75" thickBot="1">
      <c r="B184" s="23" t="s">
        <v>237</v>
      </c>
      <c r="C184" s="107" t="s">
        <v>100</v>
      </c>
      <c r="D184" s="69">
        <v>19.52</v>
      </c>
      <c r="E184" s="145">
        <v>0.94</v>
      </c>
      <c r="F184" s="146">
        <v>0.53</v>
      </c>
      <c r="G184" s="143">
        <f t="shared" si="23"/>
        <v>0.47</v>
      </c>
      <c r="H184" s="151" t="s">
        <v>100</v>
      </c>
      <c r="I184" s="55"/>
      <c r="J184" s="142">
        <f t="shared" si="22"/>
        <v>0</v>
      </c>
      <c r="K184" s="133">
        <f t="shared" si="19"/>
        <v>0</v>
      </c>
      <c r="L184" s="133" t="str">
        <f t="shared" si="20"/>
        <v>NA</v>
      </c>
      <c r="M184" s="133" t="str">
        <f t="shared" si="21"/>
        <v>NA</v>
      </c>
      <c r="N184" s="22"/>
      <c r="O184" s="8"/>
      <c r="P184" s="8"/>
    </row>
    <row r="185" spans="2:16" ht="21.75" thickBot="1">
      <c r="B185" s="23" t="s">
        <v>195</v>
      </c>
      <c r="C185" s="171" t="s">
        <v>205</v>
      </c>
      <c r="D185" s="75" t="s">
        <v>15</v>
      </c>
      <c r="E185" s="145">
        <v>153.85</v>
      </c>
      <c r="F185" s="146">
        <v>0.54</v>
      </c>
      <c r="G185" s="143">
        <f t="shared" si="23"/>
        <v>0.45999999999999996</v>
      </c>
      <c r="H185" s="150" t="s">
        <v>205</v>
      </c>
      <c r="I185" s="55"/>
      <c r="J185" s="142">
        <f t="shared" si="22"/>
        <v>0</v>
      </c>
      <c r="K185" s="133">
        <f t="shared" si="19"/>
        <v>0</v>
      </c>
      <c r="L185" s="133" t="str">
        <f t="shared" si="20"/>
        <v>NA</v>
      </c>
      <c r="M185" s="133" t="str">
        <f t="shared" si="21"/>
        <v>NA</v>
      </c>
      <c r="N185" s="26" t="s">
        <v>54</v>
      </c>
      <c r="O185" s="6"/>
      <c r="P185" s="6"/>
    </row>
    <row r="186" spans="2:27" ht="21.75" thickBot="1">
      <c r="B186" s="25" t="s">
        <v>196</v>
      </c>
      <c r="C186" s="171" t="s">
        <v>205</v>
      </c>
      <c r="D186" s="76" t="s">
        <v>15</v>
      </c>
      <c r="E186" s="54">
        <v>11.34</v>
      </c>
      <c r="F186" s="67">
        <v>0.66</v>
      </c>
      <c r="G186" s="143">
        <f>1-F186</f>
        <v>0.33999999999999997</v>
      </c>
      <c r="H186" s="151" t="s">
        <v>60</v>
      </c>
      <c r="I186" s="55"/>
      <c r="J186" s="142">
        <f t="shared" si="22"/>
        <v>0</v>
      </c>
      <c r="K186" s="133">
        <f t="shared" si="19"/>
        <v>0</v>
      </c>
      <c r="L186" s="133" t="str">
        <f t="shared" si="20"/>
        <v>NA</v>
      </c>
      <c r="M186" s="133" t="str">
        <f t="shared" si="21"/>
        <v>NA</v>
      </c>
      <c r="N186" s="24"/>
      <c r="O186" s="6"/>
      <c r="P186" s="6"/>
      <c r="AA186">
        <v>5</v>
      </c>
    </row>
    <row r="187" spans="2:16" ht="15.75" thickBot="1">
      <c r="B187" s="25" t="s">
        <v>197</v>
      </c>
      <c r="C187" s="112" t="s">
        <v>60</v>
      </c>
      <c r="D187" s="77">
        <v>40</v>
      </c>
      <c r="E187" s="54">
        <v>5.19</v>
      </c>
      <c r="F187" s="67">
        <v>0.55</v>
      </c>
      <c r="G187" s="143">
        <f>1-F187</f>
        <v>0.44999999999999996</v>
      </c>
      <c r="H187" s="151" t="s">
        <v>60</v>
      </c>
      <c r="I187" s="55"/>
      <c r="J187" s="142">
        <f t="shared" si="22"/>
        <v>0</v>
      </c>
      <c r="K187" s="133">
        <f t="shared" si="19"/>
        <v>0</v>
      </c>
      <c r="L187" s="133" t="str">
        <f t="shared" si="20"/>
        <v>NA</v>
      </c>
      <c r="M187" s="133" t="str">
        <f t="shared" si="21"/>
        <v>NA</v>
      </c>
      <c r="N187" s="24"/>
      <c r="O187" s="6"/>
      <c r="P187" s="6"/>
    </row>
    <row r="188" spans="2:16" ht="21.75" thickBot="1">
      <c r="B188" s="25" t="s">
        <v>198</v>
      </c>
      <c r="C188" s="112" t="s">
        <v>60</v>
      </c>
      <c r="D188" s="77">
        <v>12.48</v>
      </c>
      <c r="E188" s="54">
        <v>2.17</v>
      </c>
      <c r="F188" s="66" t="s">
        <v>15</v>
      </c>
      <c r="G188" s="60" t="s">
        <v>15</v>
      </c>
      <c r="H188" s="150" t="s">
        <v>205</v>
      </c>
      <c r="I188" s="55"/>
      <c r="J188" s="142">
        <f t="shared" si="22"/>
        <v>0</v>
      </c>
      <c r="K188" s="133">
        <f t="shared" si="19"/>
        <v>0</v>
      </c>
      <c r="L188" s="133" t="str">
        <f t="shared" si="20"/>
        <v>NA</v>
      </c>
      <c r="M188" s="133" t="str">
        <f t="shared" si="21"/>
        <v>NA</v>
      </c>
      <c r="N188" s="27" t="s">
        <v>130</v>
      </c>
      <c r="O188" s="6"/>
      <c r="P188" s="6"/>
    </row>
    <row r="189" spans="2:16" ht="21.75" thickBot="1">
      <c r="B189" s="25" t="s">
        <v>198</v>
      </c>
      <c r="C189" s="171" t="s">
        <v>205</v>
      </c>
      <c r="D189" s="77">
        <v>15.86</v>
      </c>
      <c r="E189" s="54">
        <v>3.38</v>
      </c>
      <c r="F189" s="66">
        <v>0.5</v>
      </c>
      <c r="G189" s="143">
        <f aca="true" t="shared" si="24" ref="G189:G203">1-F189</f>
        <v>0.5</v>
      </c>
      <c r="H189" s="150" t="s">
        <v>205</v>
      </c>
      <c r="I189" s="55"/>
      <c r="J189" s="142">
        <f t="shared" si="22"/>
        <v>0</v>
      </c>
      <c r="K189" s="133">
        <f t="shared" si="19"/>
        <v>0</v>
      </c>
      <c r="L189" s="133" t="str">
        <f t="shared" si="20"/>
        <v>NA</v>
      </c>
      <c r="M189" s="133" t="str">
        <f t="shared" si="21"/>
        <v>NA</v>
      </c>
      <c r="N189" s="27" t="s">
        <v>183</v>
      </c>
      <c r="O189" s="6"/>
      <c r="P189" s="6"/>
    </row>
    <row r="190" spans="2:16" ht="21.75" thickBot="1">
      <c r="B190" s="25" t="s">
        <v>131</v>
      </c>
      <c r="C190" s="171" t="s">
        <v>205</v>
      </c>
      <c r="D190" s="77">
        <v>33.34</v>
      </c>
      <c r="E190" s="54">
        <v>2.59</v>
      </c>
      <c r="F190" s="66">
        <v>0.39</v>
      </c>
      <c r="G190" s="143">
        <f t="shared" si="24"/>
        <v>0.61</v>
      </c>
      <c r="H190" s="151" t="s">
        <v>107</v>
      </c>
      <c r="I190" s="55"/>
      <c r="J190" s="142">
        <f t="shared" si="22"/>
        <v>0</v>
      </c>
      <c r="K190" s="133">
        <f t="shared" si="19"/>
        <v>0</v>
      </c>
      <c r="L190" s="133" t="str">
        <f t="shared" si="20"/>
        <v>NA</v>
      </c>
      <c r="M190" s="133" t="str">
        <f t="shared" si="21"/>
        <v>NA</v>
      </c>
      <c r="N190" s="25"/>
      <c r="O190" s="6"/>
      <c r="P190" s="6"/>
    </row>
    <row r="191" spans="2:16" ht="21.75" thickBot="1">
      <c r="B191" s="25" t="s">
        <v>131</v>
      </c>
      <c r="C191" s="112" t="s">
        <v>107</v>
      </c>
      <c r="D191" s="77">
        <v>21.14</v>
      </c>
      <c r="E191" s="54">
        <v>0.96</v>
      </c>
      <c r="F191" s="66">
        <v>0.48</v>
      </c>
      <c r="G191" s="143">
        <f t="shared" si="24"/>
        <v>0.52</v>
      </c>
      <c r="H191" s="150" t="s">
        <v>205</v>
      </c>
      <c r="I191" s="55"/>
      <c r="J191" s="142">
        <f t="shared" si="22"/>
        <v>0</v>
      </c>
      <c r="K191" s="133">
        <f t="shared" si="19"/>
        <v>0</v>
      </c>
      <c r="L191" s="133" t="str">
        <f t="shared" si="20"/>
        <v>NA</v>
      </c>
      <c r="M191" s="133" t="str">
        <f t="shared" si="21"/>
        <v>NA</v>
      </c>
      <c r="N191" s="27" t="s">
        <v>169</v>
      </c>
      <c r="O191" s="6"/>
      <c r="P191" s="6"/>
    </row>
    <row r="192" spans="2:16" ht="21.75" thickBot="1">
      <c r="B192" s="25" t="s">
        <v>132</v>
      </c>
      <c r="C192" s="171" t="s">
        <v>205</v>
      </c>
      <c r="D192" s="77">
        <v>61.91</v>
      </c>
      <c r="E192" s="54">
        <v>5.98</v>
      </c>
      <c r="F192" s="66">
        <v>0.49</v>
      </c>
      <c r="G192" s="143">
        <f t="shared" si="24"/>
        <v>0.51</v>
      </c>
      <c r="H192" s="153" t="s">
        <v>55</v>
      </c>
      <c r="I192" s="55"/>
      <c r="J192" s="142">
        <f t="shared" si="22"/>
        <v>0</v>
      </c>
      <c r="K192" s="133">
        <f t="shared" si="19"/>
        <v>0</v>
      </c>
      <c r="L192" s="133" t="str">
        <f t="shared" si="20"/>
        <v>NA</v>
      </c>
      <c r="M192" s="133" t="str">
        <f t="shared" si="21"/>
        <v>NA</v>
      </c>
      <c r="N192" s="25"/>
      <c r="O192" s="1"/>
      <c r="P192" s="1"/>
    </row>
    <row r="193" spans="2:16" ht="15.75" thickBot="1">
      <c r="B193" s="25" t="s">
        <v>199</v>
      </c>
      <c r="C193" s="109" t="s">
        <v>55</v>
      </c>
      <c r="D193" s="72">
        <v>168.56</v>
      </c>
      <c r="E193" s="149">
        <v>13.87</v>
      </c>
      <c r="F193" s="67">
        <v>0.5</v>
      </c>
      <c r="G193" s="61">
        <f t="shared" si="24"/>
        <v>0.5</v>
      </c>
      <c r="H193" s="147" t="s">
        <v>57</v>
      </c>
      <c r="I193" s="55"/>
      <c r="J193" s="142">
        <f t="shared" si="22"/>
        <v>0</v>
      </c>
      <c r="K193" s="133">
        <f t="shared" si="19"/>
        <v>0</v>
      </c>
      <c r="L193" s="133" t="str">
        <f t="shared" si="20"/>
        <v>NA</v>
      </c>
      <c r="M193" s="133" t="str">
        <f t="shared" si="21"/>
        <v>NA</v>
      </c>
      <c r="N193" s="29" t="s">
        <v>56</v>
      </c>
      <c r="O193" s="1"/>
      <c r="P193" s="1"/>
    </row>
    <row r="194" spans="2:16" ht="15.75" thickBot="1">
      <c r="B194" s="25" t="s">
        <v>200</v>
      </c>
      <c r="C194" s="109" t="s">
        <v>57</v>
      </c>
      <c r="D194" s="70">
        <v>162.78</v>
      </c>
      <c r="E194" s="166">
        <v>13.38</v>
      </c>
      <c r="F194" s="67">
        <v>0.5</v>
      </c>
      <c r="G194" s="61">
        <f t="shared" si="24"/>
        <v>0.5</v>
      </c>
      <c r="H194" s="148" t="s">
        <v>57</v>
      </c>
      <c r="I194" s="55"/>
      <c r="J194" s="142">
        <f t="shared" si="22"/>
        <v>0</v>
      </c>
      <c r="K194" s="133">
        <f t="shared" si="19"/>
        <v>0</v>
      </c>
      <c r="L194" s="133" t="str">
        <f t="shared" si="20"/>
        <v>NA</v>
      </c>
      <c r="M194" s="133" t="str">
        <f t="shared" si="21"/>
        <v>NA</v>
      </c>
      <c r="N194" s="29" t="s">
        <v>58</v>
      </c>
      <c r="O194" s="1"/>
      <c r="P194" s="1"/>
    </row>
    <row r="195" spans="2:16" ht="15.75" thickBot="1">
      <c r="B195" s="25" t="s">
        <v>201</v>
      </c>
      <c r="C195" s="108" t="s">
        <v>57</v>
      </c>
      <c r="D195" s="70">
        <v>152.84</v>
      </c>
      <c r="E195" s="166">
        <v>13.94</v>
      </c>
      <c r="F195" s="67">
        <v>0.51</v>
      </c>
      <c r="G195" s="61">
        <f t="shared" si="24"/>
        <v>0.49</v>
      </c>
      <c r="H195" s="148" t="s">
        <v>133</v>
      </c>
      <c r="I195" s="55"/>
      <c r="J195" s="142">
        <f t="shared" si="22"/>
        <v>0</v>
      </c>
      <c r="K195" s="133">
        <f t="shared" si="19"/>
        <v>0</v>
      </c>
      <c r="L195" s="133" t="str">
        <f t="shared" si="20"/>
        <v>NA</v>
      </c>
      <c r="M195" s="133" t="str">
        <f t="shared" si="21"/>
        <v>NA</v>
      </c>
      <c r="N195" s="24"/>
      <c r="O195" s="1"/>
      <c r="P195" s="1"/>
    </row>
    <row r="196" spans="2:16" ht="15.75" thickBot="1">
      <c r="B196" s="25" t="s">
        <v>202</v>
      </c>
      <c r="C196" s="108" t="s">
        <v>133</v>
      </c>
      <c r="D196" s="70">
        <v>108</v>
      </c>
      <c r="E196" s="166">
        <v>5.54</v>
      </c>
      <c r="F196" s="67">
        <v>0.51</v>
      </c>
      <c r="G196" s="61">
        <f t="shared" si="24"/>
        <v>0.49</v>
      </c>
      <c r="H196" s="147" t="s">
        <v>60</v>
      </c>
      <c r="I196" s="55"/>
      <c r="J196" s="142">
        <f t="shared" si="22"/>
        <v>0</v>
      </c>
      <c r="K196" s="133">
        <f t="shared" si="19"/>
        <v>0</v>
      </c>
      <c r="L196" s="133" t="str">
        <f t="shared" si="20"/>
        <v>NA</v>
      </c>
      <c r="M196" s="133" t="str">
        <f t="shared" si="21"/>
        <v>NA</v>
      </c>
      <c r="N196" s="27" t="s">
        <v>27</v>
      </c>
      <c r="O196" s="1"/>
      <c r="P196" s="1"/>
    </row>
    <row r="197" spans="2:16" ht="21.75" thickBot="1">
      <c r="B197" s="24" t="s">
        <v>59</v>
      </c>
      <c r="C197" s="109" t="s">
        <v>60</v>
      </c>
      <c r="D197" s="72" t="s">
        <v>15</v>
      </c>
      <c r="E197" s="149">
        <v>3.54</v>
      </c>
      <c r="F197" s="67">
        <v>0.42</v>
      </c>
      <c r="G197" s="61">
        <f t="shared" si="24"/>
        <v>0.5800000000000001</v>
      </c>
      <c r="H197" s="150" t="s">
        <v>205</v>
      </c>
      <c r="I197" s="55"/>
      <c r="J197" s="142">
        <f t="shared" si="22"/>
        <v>0</v>
      </c>
      <c r="K197" s="133">
        <f t="shared" si="19"/>
        <v>0</v>
      </c>
      <c r="L197" s="133" t="str">
        <f t="shared" si="20"/>
        <v>NA</v>
      </c>
      <c r="M197" s="133" t="str">
        <f t="shared" si="21"/>
        <v>NA</v>
      </c>
      <c r="N197" s="24"/>
      <c r="O197" s="1"/>
      <c r="P197" s="1"/>
    </row>
    <row r="198" spans="2:16" ht="21.75" thickBot="1">
      <c r="B198" s="25" t="s">
        <v>59</v>
      </c>
      <c r="C198" s="171" t="s">
        <v>205</v>
      </c>
      <c r="D198" s="74">
        <v>24.87</v>
      </c>
      <c r="E198" s="166">
        <v>4.15</v>
      </c>
      <c r="F198" s="67">
        <v>0.43</v>
      </c>
      <c r="G198" s="61">
        <f t="shared" si="24"/>
        <v>0.5700000000000001</v>
      </c>
      <c r="H198" s="148" t="s">
        <v>60</v>
      </c>
      <c r="I198" s="56"/>
      <c r="J198" s="142">
        <f t="shared" si="22"/>
        <v>0</v>
      </c>
      <c r="K198" s="133">
        <f t="shared" si="19"/>
        <v>0</v>
      </c>
      <c r="L198" s="133" t="str">
        <f t="shared" si="20"/>
        <v>NA</v>
      </c>
      <c r="M198" s="133" t="str">
        <f t="shared" si="21"/>
        <v>NA</v>
      </c>
      <c r="N198" s="24"/>
      <c r="O198" s="1"/>
      <c r="P198" s="1"/>
    </row>
    <row r="199" spans="2:16" ht="21.75" thickBot="1">
      <c r="B199" s="25" t="s">
        <v>134</v>
      </c>
      <c r="C199" s="108" t="s">
        <v>60</v>
      </c>
      <c r="D199" s="74">
        <v>30.55</v>
      </c>
      <c r="E199" s="166">
        <v>3.17</v>
      </c>
      <c r="F199" s="67">
        <v>0.47</v>
      </c>
      <c r="G199" s="61">
        <f t="shared" si="24"/>
        <v>0.53</v>
      </c>
      <c r="H199" s="150" t="s">
        <v>205</v>
      </c>
      <c r="I199" s="56"/>
      <c r="J199" s="142">
        <f t="shared" si="22"/>
        <v>0</v>
      </c>
      <c r="K199" s="133">
        <f t="shared" si="19"/>
        <v>0</v>
      </c>
      <c r="L199" s="133" t="str">
        <f t="shared" si="20"/>
        <v>NA</v>
      </c>
      <c r="M199" s="133" t="str">
        <f t="shared" si="21"/>
        <v>NA</v>
      </c>
      <c r="N199" s="24"/>
      <c r="O199" s="1"/>
      <c r="P199" s="1"/>
    </row>
    <row r="200" spans="2:16" ht="21.75" thickBot="1">
      <c r="B200" s="24" t="s">
        <v>61</v>
      </c>
      <c r="C200" s="171" t="s">
        <v>205</v>
      </c>
      <c r="D200" s="70">
        <v>102.24</v>
      </c>
      <c r="E200" s="166">
        <v>10.5</v>
      </c>
      <c r="F200" s="67">
        <v>0.51</v>
      </c>
      <c r="G200" s="61">
        <f t="shared" si="24"/>
        <v>0.49</v>
      </c>
      <c r="H200" s="150" t="s">
        <v>205</v>
      </c>
      <c r="I200" s="56"/>
      <c r="J200" s="142">
        <f t="shared" si="22"/>
        <v>0</v>
      </c>
      <c r="K200" s="133">
        <f t="shared" si="19"/>
        <v>0</v>
      </c>
      <c r="L200" s="133" t="str">
        <f t="shared" si="20"/>
        <v>NA</v>
      </c>
      <c r="M200" s="133" t="str">
        <f t="shared" si="21"/>
        <v>NA</v>
      </c>
      <c r="N200" s="29" t="s">
        <v>62</v>
      </c>
      <c r="O200" s="1"/>
      <c r="P200" s="1"/>
    </row>
    <row r="201" spans="2:16" ht="21.75" thickBot="1">
      <c r="B201" s="22" t="s">
        <v>63</v>
      </c>
      <c r="C201" s="171" t="s">
        <v>205</v>
      </c>
      <c r="D201" s="69">
        <v>737.99</v>
      </c>
      <c r="E201" s="145">
        <v>52.41</v>
      </c>
      <c r="F201" s="146">
        <v>0.51</v>
      </c>
      <c r="G201" s="143">
        <f t="shared" si="24"/>
        <v>0.49</v>
      </c>
      <c r="H201" s="150" t="s">
        <v>205</v>
      </c>
      <c r="I201" s="56"/>
      <c r="J201" s="142">
        <f t="shared" si="22"/>
        <v>0</v>
      </c>
      <c r="K201" s="133">
        <f t="shared" si="19"/>
        <v>0</v>
      </c>
      <c r="L201" s="133" t="str">
        <f t="shared" si="20"/>
        <v>NA</v>
      </c>
      <c r="M201" s="133" t="str">
        <f t="shared" si="21"/>
        <v>NA</v>
      </c>
      <c r="N201" s="22"/>
      <c r="O201" s="1"/>
      <c r="P201" s="1"/>
    </row>
    <row r="202" spans="2:16" ht="21.75" thickBot="1">
      <c r="B202" s="24" t="s">
        <v>64</v>
      </c>
      <c r="C202" s="171" t="s">
        <v>205</v>
      </c>
      <c r="D202" s="72" t="s">
        <v>15</v>
      </c>
      <c r="E202" s="149">
        <v>34.57</v>
      </c>
      <c r="F202" s="67">
        <v>0.49</v>
      </c>
      <c r="G202" s="61">
        <f t="shared" si="24"/>
        <v>0.51</v>
      </c>
      <c r="H202" s="150" t="s">
        <v>205</v>
      </c>
      <c r="I202" s="56"/>
      <c r="J202" s="142">
        <f t="shared" si="22"/>
        <v>0</v>
      </c>
      <c r="K202" s="133">
        <f t="shared" si="19"/>
        <v>0</v>
      </c>
      <c r="L202" s="133" t="str">
        <f t="shared" si="20"/>
        <v>NA</v>
      </c>
      <c r="M202" s="133" t="str">
        <f t="shared" si="21"/>
        <v>NA</v>
      </c>
      <c r="N202" s="24"/>
      <c r="O202" s="1"/>
      <c r="P202" s="1"/>
    </row>
    <row r="203" spans="2:16" ht="21.75" thickBot="1">
      <c r="B203" s="24" t="s">
        <v>65</v>
      </c>
      <c r="C203" s="171" t="s">
        <v>205</v>
      </c>
      <c r="D203" s="70">
        <v>845.6</v>
      </c>
      <c r="E203" s="166">
        <v>59.69</v>
      </c>
      <c r="F203" s="67">
        <v>0.5</v>
      </c>
      <c r="G203" s="61">
        <f t="shared" si="24"/>
        <v>0.5</v>
      </c>
      <c r="H203" s="150" t="s">
        <v>205</v>
      </c>
      <c r="I203" s="56"/>
      <c r="J203" s="142">
        <f t="shared" si="22"/>
        <v>0</v>
      </c>
      <c r="K203" s="133">
        <f t="shared" si="19"/>
        <v>0</v>
      </c>
      <c r="L203" s="133" t="str">
        <f t="shared" si="20"/>
        <v>NA</v>
      </c>
      <c r="M203" s="133" t="str">
        <f t="shared" si="21"/>
        <v>NA</v>
      </c>
      <c r="N203" s="29" t="s">
        <v>66</v>
      </c>
      <c r="O203" s="1"/>
      <c r="P203" s="1"/>
    </row>
    <row r="204" spans="2:16" ht="21.75" thickBot="1">
      <c r="B204" s="23" t="s">
        <v>135</v>
      </c>
      <c r="C204" s="171" t="s">
        <v>205</v>
      </c>
      <c r="D204" s="69">
        <v>96.82</v>
      </c>
      <c r="E204" s="145">
        <v>8.9</v>
      </c>
      <c r="F204" s="146">
        <v>0.5</v>
      </c>
      <c r="G204" s="143">
        <v>0.5</v>
      </c>
      <c r="H204" s="150" t="s">
        <v>205</v>
      </c>
      <c r="I204" s="56"/>
      <c r="J204" s="142">
        <f t="shared" si="22"/>
        <v>0</v>
      </c>
      <c r="K204" s="133">
        <f t="shared" si="19"/>
        <v>0</v>
      </c>
      <c r="L204" s="133" t="str">
        <f t="shared" si="20"/>
        <v>NA</v>
      </c>
      <c r="M204" s="133" t="str">
        <f t="shared" si="21"/>
        <v>NA</v>
      </c>
      <c r="N204" s="28" t="s">
        <v>130</v>
      </c>
      <c r="O204" s="1"/>
      <c r="P204" s="1"/>
    </row>
    <row r="205" spans="2:16" ht="21.75" thickBot="1">
      <c r="B205" s="23" t="s">
        <v>136</v>
      </c>
      <c r="C205" s="171" t="s">
        <v>205</v>
      </c>
      <c r="D205" s="69">
        <v>6.73</v>
      </c>
      <c r="E205" s="145">
        <v>0.88</v>
      </c>
      <c r="F205" s="65">
        <v>0.53</v>
      </c>
      <c r="G205" s="59">
        <v>0.47</v>
      </c>
      <c r="H205" s="150" t="s">
        <v>205</v>
      </c>
      <c r="I205" s="56"/>
      <c r="J205" s="142">
        <f t="shared" si="22"/>
        <v>0</v>
      </c>
      <c r="K205" s="133">
        <f t="shared" si="19"/>
        <v>0</v>
      </c>
      <c r="L205" s="133" t="str">
        <f t="shared" si="20"/>
        <v>NA</v>
      </c>
      <c r="M205" s="133" t="str">
        <f t="shared" si="21"/>
        <v>NA</v>
      </c>
      <c r="N205" s="28" t="s">
        <v>27</v>
      </c>
      <c r="O205" s="1"/>
      <c r="P205" s="1"/>
    </row>
    <row r="206" spans="2:16" ht="21.75" thickBot="1">
      <c r="B206" s="23" t="s">
        <v>203</v>
      </c>
      <c r="C206" s="171" t="s">
        <v>205</v>
      </c>
      <c r="D206" s="69">
        <v>41.8</v>
      </c>
      <c r="E206" s="145">
        <v>4.24</v>
      </c>
      <c r="F206" s="146">
        <v>0.5</v>
      </c>
      <c r="G206" s="143">
        <f>1-F206</f>
        <v>0.5</v>
      </c>
      <c r="H206" s="150" t="s">
        <v>205</v>
      </c>
      <c r="I206" s="56"/>
      <c r="J206" s="142">
        <f t="shared" si="22"/>
        <v>0</v>
      </c>
      <c r="K206" s="133">
        <f t="shared" si="19"/>
        <v>0</v>
      </c>
      <c r="L206" s="133" t="str">
        <f t="shared" si="20"/>
        <v>NA</v>
      </c>
      <c r="M206" s="133" t="str">
        <f t="shared" si="21"/>
        <v>NA</v>
      </c>
      <c r="N206" s="26" t="s">
        <v>67</v>
      </c>
      <c r="O206" s="1"/>
      <c r="P206" s="1"/>
    </row>
    <row r="207" spans="2:16" ht="21.75" thickBot="1">
      <c r="B207" s="23" t="s">
        <v>137</v>
      </c>
      <c r="C207" s="171" t="s">
        <v>205</v>
      </c>
      <c r="D207" s="69">
        <v>29.8</v>
      </c>
      <c r="E207" s="145">
        <v>2.37</v>
      </c>
      <c r="F207" s="146">
        <v>0.48</v>
      </c>
      <c r="G207" s="143">
        <f>1-F207</f>
        <v>0.52</v>
      </c>
      <c r="H207" s="150" t="s">
        <v>205</v>
      </c>
      <c r="I207" s="56"/>
      <c r="J207" s="142">
        <f t="shared" si="22"/>
        <v>0</v>
      </c>
      <c r="K207" s="133">
        <f t="shared" si="19"/>
        <v>0</v>
      </c>
      <c r="L207" s="133" t="str">
        <f t="shared" si="20"/>
        <v>NA</v>
      </c>
      <c r="M207" s="133" t="str">
        <f t="shared" si="21"/>
        <v>NA</v>
      </c>
      <c r="N207" s="22"/>
      <c r="O207" s="1"/>
      <c r="P207" s="1"/>
    </row>
    <row r="208" spans="2:16" ht="21.75" thickBot="1">
      <c r="B208" s="23" t="s">
        <v>138</v>
      </c>
      <c r="C208" s="171" t="s">
        <v>205</v>
      </c>
      <c r="D208" s="69">
        <v>45.04</v>
      </c>
      <c r="E208" s="145">
        <v>4.5</v>
      </c>
      <c r="F208" s="146">
        <v>0.49</v>
      </c>
      <c r="G208" s="143">
        <f aca="true" t="shared" si="25" ref="G208:G216">1-F208</f>
        <v>0.51</v>
      </c>
      <c r="H208" s="150" t="s">
        <v>205</v>
      </c>
      <c r="I208" s="56"/>
      <c r="J208" s="142">
        <f t="shared" si="22"/>
        <v>0</v>
      </c>
      <c r="K208" s="133">
        <f t="shared" si="19"/>
        <v>0</v>
      </c>
      <c r="L208" s="133" t="str">
        <f t="shared" si="20"/>
        <v>NA</v>
      </c>
      <c r="M208" s="133" t="str">
        <f t="shared" si="21"/>
        <v>NA</v>
      </c>
      <c r="N208" s="22"/>
      <c r="O208" s="1"/>
      <c r="P208" s="1"/>
    </row>
    <row r="209" spans="2:16" ht="21.75" thickBot="1">
      <c r="B209" s="23" t="s">
        <v>139</v>
      </c>
      <c r="C209" s="171" t="s">
        <v>205</v>
      </c>
      <c r="D209" s="71" t="s">
        <v>15</v>
      </c>
      <c r="E209" s="145">
        <v>4.99</v>
      </c>
      <c r="F209" s="146">
        <v>0.5</v>
      </c>
      <c r="G209" s="143">
        <f t="shared" si="25"/>
        <v>0.5</v>
      </c>
      <c r="H209" s="150" t="s">
        <v>205</v>
      </c>
      <c r="I209" s="56"/>
      <c r="J209" s="142">
        <f t="shared" si="22"/>
        <v>0</v>
      </c>
      <c r="K209" s="133">
        <f t="shared" si="19"/>
        <v>0</v>
      </c>
      <c r="L209" s="133" t="str">
        <f t="shared" si="20"/>
        <v>NA</v>
      </c>
      <c r="M209" s="133" t="str">
        <f t="shared" si="21"/>
        <v>NA</v>
      </c>
      <c r="N209" s="28" t="s">
        <v>140</v>
      </c>
      <c r="O209" s="1"/>
      <c r="P209" s="1"/>
    </row>
    <row r="210" spans="2:16" ht="21.75" thickBot="1">
      <c r="B210" s="23" t="s">
        <v>204</v>
      </c>
      <c r="C210" s="171" t="s">
        <v>205</v>
      </c>
      <c r="D210" s="71">
        <v>66.4</v>
      </c>
      <c r="E210" s="145">
        <v>3.83</v>
      </c>
      <c r="F210" s="146">
        <v>0.5</v>
      </c>
      <c r="G210" s="143">
        <f t="shared" si="25"/>
        <v>0.5</v>
      </c>
      <c r="H210" s="150" t="s">
        <v>205</v>
      </c>
      <c r="I210" s="56"/>
      <c r="J210" s="142">
        <f t="shared" si="22"/>
        <v>0</v>
      </c>
      <c r="K210" s="133">
        <f t="shared" si="19"/>
        <v>0</v>
      </c>
      <c r="L210" s="133" t="str">
        <f t="shared" si="20"/>
        <v>NA</v>
      </c>
      <c r="M210" s="133" t="str">
        <f t="shared" si="21"/>
        <v>NA</v>
      </c>
      <c r="N210" s="23"/>
      <c r="O210" s="1"/>
      <c r="P210" s="1"/>
    </row>
    <row r="211" spans="2:16" ht="21.75" thickBot="1">
      <c r="B211" s="23" t="s">
        <v>141</v>
      </c>
      <c r="C211" s="171" t="s">
        <v>205</v>
      </c>
      <c r="D211" s="71">
        <v>90.06</v>
      </c>
      <c r="E211" s="145">
        <v>8.42</v>
      </c>
      <c r="F211" s="146">
        <v>0.5</v>
      </c>
      <c r="G211" s="143">
        <f t="shared" si="25"/>
        <v>0.5</v>
      </c>
      <c r="H211" s="150" t="s">
        <v>205</v>
      </c>
      <c r="I211" s="56"/>
      <c r="J211" s="142">
        <f t="shared" si="22"/>
        <v>0</v>
      </c>
      <c r="K211" s="133">
        <f t="shared" si="19"/>
        <v>0</v>
      </c>
      <c r="L211" s="133" t="str">
        <f t="shared" si="20"/>
        <v>NA</v>
      </c>
      <c r="M211" s="133" t="str">
        <f t="shared" si="21"/>
        <v>NA</v>
      </c>
      <c r="N211" s="23"/>
      <c r="O211" s="1"/>
      <c r="P211" s="1"/>
    </row>
    <row r="212" spans="2:16" ht="21.75" thickBot="1">
      <c r="B212" s="23" t="s">
        <v>142</v>
      </c>
      <c r="C212" s="171" t="s">
        <v>205</v>
      </c>
      <c r="D212" s="71">
        <v>88.16</v>
      </c>
      <c r="E212" s="145">
        <v>10.35</v>
      </c>
      <c r="F212" s="146">
        <v>0.5</v>
      </c>
      <c r="G212" s="143">
        <f t="shared" si="25"/>
        <v>0.5</v>
      </c>
      <c r="H212" s="150" t="s">
        <v>205</v>
      </c>
      <c r="I212" s="56"/>
      <c r="J212" s="142">
        <f t="shared" si="22"/>
        <v>0</v>
      </c>
      <c r="K212" s="133">
        <f t="shared" si="19"/>
        <v>0</v>
      </c>
      <c r="L212" s="133" t="str">
        <f t="shared" si="20"/>
        <v>NA</v>
      </c>
      <c r="M212" s="133" t="str">
        <f t="shared" si="21"/>
        <v>NA</v>
      </c>
      <c r="N212" s="23"/>
      <c r="O212" s="1"/>
      <c r="P212" s="1"/>
    </row>
    <row r="213" spans="2:16" ht="21.75" thickBot="1">
      <c r="B213" s="22" t="s">
        <v>68</v>
      </c>
      <c r="C213" s="171" t="s">
        <v>205</v>
      </c>
      <c r="D213" s="69">
        <v>5.06</v>
      </c>
      <c r="E213" s="145">
        <v>0.45</v>
      </c>
      <c r="F213" s="146">
        <v>0.48</v>
      </c>
      <c r="G213" s="143">
        <f t="shared" si="25"/>
        <v>0.52</v>
      </c>
      <c r="H213" s="150" t="s">
        <v>205</v>
      </c>
      <c r="I213" s="56"/>
      <c r="J213" s="142">
        <f t="shared" si="22"/>
        <v>0</v>
      </c>
      <c r="K213" s="133">
        <f t="shared" si="19"/>
        <v>0</v>
      </c>
      <c r="L213" s="133" t="str">
        <f t="shared" si="20"/>
        <v>NA</v>
      </c>
      <c r="M213" s="133" t="str">
        <f t="shared" si="21"/>
        <v>NA</v>
      </c>
      <c r="N213" s="22"/>
      <c r="O213" s="1"/>
      <c r="P213" s="1"/>
    </row>
    <row r="214" spans="2:16" ht="21.75" thickBot="1">
      <c r="B214" s="23" t="s">
        <v>143</v>
      </c>
      <c r="C214" s="171" t="s">
        <v>205</v>
      </c>
      <c r="D214" s="71" t="s">
        <v>15</v>
      </c>
      <c r="E214" s="145">
        <v>56.81</v>
      </c>
      <c r="F214" s="146">
        <v>0.52</v>
      </c>
      <c r="G214" s="143">
        <f t="shared" si="25"/>
        <v>0.48</v>
      </c>
      <c r="H214" s="150" t="s">
        <v>205</v>
      </c>
      <c r="I214" s="56"/>
      <c r="J214" s="142">
        <f t="shared" si="22"/>
        <v>0</v>
      </c>
      <c r="K214" s="133">
        <f t="shared" si="19"/>
        <v>0</v>
      </c>
      <c r="L214" s="133" t="str">
        <f t="shared" si="20"/>
        <v>NA</v>
      </c>
      <c r="M214" s="133" t="str">
        <f t="shared" si="21"/>
        <v>NA</v>
      </c>
      <c r="N214" s="28" t="s">
        <v>181</v>
      </c>
      <c r="O214" s="1"/>
      <c r="P214" s="1"/>
    </row>
    <row r="215" spans="2:16" ht="21.75" thickBot="1">
      <c r="B215" s="23" t="s">
        <v>144</v>
      </c>
      <c r="C215" s="171" t="s">
        <v>205</v>
      </c>
      <c r="D215" s="71" t="s">
        <v>15</v>
      </c>
      <c r="E215" s="145">
        <v>31.54</v>
      </c>
      <c r="F215" s="146">
        <v>0.5</v>
      </c>
      <c r="G215" s="143">
        <f t="shared" si="25"/>
        <v>0.5</v>
      </c>
      <c r="H215" s="150" t="s">
        <v>205</v>
      </c>
      <c r="I215" s="56"/>
      <c r="J215" s="142">
        <f t="shared" si="22"/>
        <v>0</v>
      </c>
      <c r="K215" s="133">
        <f t="shared" si="19"/>
        <v>0</v>
      </c>
      <c r="L215" s="133" t="str">
        <f t="shared" si="20"/>
        <v>NA</v>
      </c>
      <c r="M215" s="133" t="str">
        <f t="shared" si="21"/>
        <v>NA</v>
      </c>
      <c r="N215" s="28" t="s">
        <v>169</v>
      </c>
      <c r="O215" s="1"/>
      <c r="P215" s="1"/>
    </row>
    <row r="216" spans="2:16" ht="21.75" thickBot="1">
      <c r="B216" s="22" t="s">
        <v>69</v>
      </c>
      <c r="C216" s="171" t="s">
        <v>205</v>
      </c>
      <c r="D216" s="69">
        <v>156.48</v>
      </c>
      <c r="E216" s="145">
        <v>12.12</v>
      </c>
      <c r="F216" s="146">
        <v>0.44</v>
      </c>
      <c r="G216" s="61">
        <f t="shared" si="25"/>
        <v>0.56</v>
      </c>
      <c r="H216" s="150" t="s">
        <v>205</v>
      </c>
      <c r="I216" s="56"/>
      <c r="J216" s="142">
        <f t="shared" si="22"/>
        <v>0</v>
      </c>
      <c r="K216" s="133">
        <f t="shared" si="19"/>
        <v>0</v>
      </c>
      <c r="L216" s="133" t="str">
        <f t="shared" si="20"/>
        <v>NA</v>
      </c>
      <c r="M216" s="133" t="str">
        <f t="shared" si="21"/>
        <v>NA</v>
      </c>
      <c r="N216" s="46" t="s">
        <v>222</v>
      </c>
      <c r="O216" s="1"/>
      <c r="P216" s="1"/>
    </row>
    <row r="217" spans="2:16" ht="21.75" thickBot="1">
      <c r="B217" s="22" t="s">
        <v>70</v>
      </c>
      <c r="C217" s="107" t="s">
        <v>184</v>
      </c>
      <c r="D217" s="69">
        <v>139.25</v>
      </c>
      <c r="E217" s="145">
        <v>27.41</v>
      </c>
      <c r="F217" s="146">
        <v>0.49</v>
      </c>
      <c r="G217" s="61">
        <f>1-F217</f>
        <v>0.51</v>
      </c>
      <c r="H217" s="150" t="s">
        <v>205</v>
      </c>
      <c r="I217" s="56"/>
      <c r="J217" s="142">
        <f t="shared" si="22"/>
        <v>0</v>
      </c>
      <c r="K217" s="133">
        <f t="shared" si="19"/>
        <v>0</v>
      </c>
      <c r="L217" s="133" t="str">
        <f t="shared" si="20"/>
        <v>NA</v>
      </c>
      <c r="M217" s="133" t="str">
        <f t="shared" si="21"/>
        <v>NA</v>
      </c>
      <c r="N217" s="22"/>
      <c r="O217" s="1"/>
      <c r="P217" s="1"/>
    </row>
    <row r="218" spans="2:16" ht="21.75" thickBot="1">
      <c r="B218" s="24" t="s">
        <v>70</v>
      </c>
      <c r="C218" s="171" t="s">
        <v>205</v>
      </c>
      <c r="D218" s="78">
        <v>148.15</v>
      </c>
      <c r="E218" s="149">
        <v>25.82</v>
      </c>
      <c r="F218" s="67">
        <v>0.5</v>
      </c>
      <c r="G218" s="61">
        <f>1-F218</f>
        <v>0.5</v>
      </c>
      <c r="H218" s="150" t="s">
        <v>205</v>
      </c>
      <c r="I218" s="56"/>
      <c r="J218" s="142">
        <f>D218*I218</f>
        <v>0</v>
      </c>
      <c r="K218" s="133">
        <f>IF(E218="NA","NA",I218*E218)</f>
        <v>0</v>
      </c>
      <c r="L218" s="133" t="str">
        <f>IF(K218="NA","NA",K218*F218)</f>
        <v>NA</v>
      </c>
      <c r="M218" s="133" t="str">
        <f>IF(L218="NA","NA",K218-L218)</f>
        <v>NA</v>
      </c>
      <c r="N218" s="24"/>
      <c r="O218" s="1"/>
      <c r="P218" s="1"/>
    </row>
    <row r="219" spans="2:9" ht="19.5" thickBot="1">
      <c r="B219" s="1"/>
      <c r="C219" s="9"/>
      <c r="D219" s="1"/>
      <c r="E219" s="1"/>
      <c r="F219" s="4"/>
      <c r="G219" s="1"/>
      <c r="H219" s="1"/>
      <c r="I219" s="13"/>
    </row>
    <row r="220" spans="3:14" ht="23.25">
      <c r="C220" s="30" t="s">
        <v>217</v>
      </c>
      <c r="D220" s="31"/>
      <c r="E220" s="31"/>
      <c r="F220" s="32" t="s">
        <v>221</v>
      </c>
      <c r="G220" s="33"/>
      <c r="H220" s="31"/>
      <c r="I220" s="34"/>
      <c r="J220" s="35"/>
      <c r="K220" s="35"/>
      <c r="L220" s="35"/>
      <c r="M220" s="36"/>
      <c r="N220" s="16"/>
    </row>
    <row r="221" spans="3:14" ht="20.25">
      <c r="C221" s="37" t="s">
        <v>218</v>
      </c>
      <c r="D221" s="17"/>
      <c r="E221" s="17"/>
      <c r="F221" s="17" t="s">
        <v>220</v>
      </c>
      <c r="G221" s="18"/>
      <c r="H221" s="17"/>
      <c r="I221" s="14"/>
      <c r="J221" s="15"/>
      <c r="K221" s="15"/>
      <c r="L221" s="15"/>
      <c r="M221" s="38"/>
      <c r="N221" s="16"/>
    </row>
    <row r="222" spans="3:14" ht="21" thickBot="1">
      <c r="C222" s="39" t="s">
        <v>219</v>
      </c>
      <c r="D222" s="40"/>
      <c r="E222" s="40"/>
      <c r="F222" s="40"/>
      <c r="G222" s="40"/>
      <c r="H222" s="40"/>
      <c r="I222" s="41"/>
      <c r="J222" s="42"/>
      <c r="K222" s="42"/>
      <c r="L222" s="42"/>
      <c r="M222" s="43"/>
      <c r="N222" s="16"/>
    </row>
    <row r="223" spans="2:8" ht="15">
      <c r="B223" s="1"/>
      <c r="C223" s="1"/>
      <c r="D223" s="1"/>
      <c r="E223" s="1"/>
      <c r="F223" s="1"/>
      <c r="G223" s="1"/>
      <c r="H223" s="1"/>
    </row>
    <row r="224" spans="2:8" ht="15">
      <c r="B224" s="1"/>
      <c r="C224" s="1"/>
      <c r="D224" s="1"/>
      <c r="E224" s="1"/>
      <c r="F224" s="4"/>
      <c r="G224" s="1"/>
      <c r="H224" s="1"/>
    </row>
    <row r="225" spans="2:8" ht="15">
      <c r="B225" s="2">
        <f ca="1">NOW()</f>
        <v>40697.37332025463</v>
      </c>
      <c r="C225" s="1"/>
      <c r="D225" s="1"/>
      <c r="E225" s="1"/>
      <c r="F225" s="4"/>
      <c r="G225" s="1"/>
      <c r="H225" s="1"/>
    </row>
    <row r="226" spans="2:8" ht="15">
      <c r="B226" s="1"/>
      <c r="C226" s="1"/>
      <c r="D226" s="1"/>
      <c r="E226" s="1"/>
      <c r="F226" s="4"/>
      <c r="G226" s="1"/>
      <c r="H226" s="1"/>
    </row>
    <row r="227" spans="2:8" ht="15">
      <c r="B227" s="1"/>
      <c r="C227" s="1"/>
      <c r="D227" s="1"/>
      <c r="E227" s="1"/>
      <c r="F227" s="4"/>
      <c r="G227" s="1"/>
      <c r="H227" s="1"/>
    </row>
  </sheetData>
  <sheetProtection sheet="1" formatCells="0" formatColumns="0" formatRows="0" insertColumns="0" insertRows="0" insertHyperlinks="0" deleteColumns="0" deleteRows="0" selectLockedCells="1"/>
  <protectedRanges>
    <protectedRange sqref="I7:I218" name="Expected Units or independent variables"/>
  </protectedRanges>
  <printOptions/>
  <pageMargins left="0.5" right="0.5" top="0.5" bottom="0.5" header="0.5" footer="0.5"/>
  <pageSetup horizontalDpi="600" verticalDpi="600" orientation="portrait" scale="50" r:id="rId1"/>
  <rowBreaks count="1" manualBreakCount="1">
    <brk id="2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knwsaap</cp:lastModifiedBy>
  <cp:lastPrinted>2009-06-18T14:45:11Z</cp:lastPrinted>
  <dcterms:created xsi:type="dcterms:W3CDTF">2002-07-25T19:48:31Z</dcterms:created>
  <dcterms:modified xsi:type="dcterms:W3CDTF">2011-06-03T12:57:54Z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To">
    <vt:lpwstr/>
  </property>
  <property fmtid="{D5CDD505-2E9C-101B-9397-08002B2CF9AE}" pid="3" name="EmailSender">
    <vt:lpwstr/>
  </property>
  <property fmtid="{D5CDD505-2E9C-101B-9397-08002B2CF9AE}" pid="4" name="EmailFrom">
    <vt:lpwstr/>
  </property>
  <property fmtid="{D5CDD505-2E9C-101B-9397-08002B2CF9AE}" pid="5" name="EmailSubject">
    <vt:lpwstr/>
  </property>
  <property fmtid="{D5CDD505-2E9C-101B-9397-08002B2CF9AE}" pid="6" name="EmailCc">
    <vt:lpwstr/>
  </property>
</Properties>
</file>